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S:\LABEL ECBC\ECBC 2019\FICHIERS PUBLIES\"/>
    </mc:Choice>
  </mc:AlternateContent>
  <xr:revisionPtr revIDLastSave="0" documentId="13_ncr:1_{B0C1B66F-DC90-45ED-9AC4-7AFD5F621045}" xr6:coauthVersionLast="36" xr6:coauthVersionMax="36" xr10:uidLastSave="{00000000-0000-0000-0000-000000000000}"/>
  <bookViews>
    <workbookView xWindow="0" yWindow="0" windowWidth="28800" windowHeight="12075" tabRatio="893" xr2:uid="{00000000-000D-0000-FFFF-FFFF00000000}"/>
  </bookViews>
  <sheets>
    <sheet name="Introduction" sheetId="5" r:id="rId1"/>
    <sheet name="A. HTT General" sheetId="8" r:id="rId2"/>
    <sheet name="B1. HTT Mortgage Assets" sheetId="9" r:id="rId3"/>
    <sheet name="B2. HTT Public Sector Assets" sheetId="20" r:id="rId4"/>
    <sheet name="B3. HTT Shipping Assets" sheetId="19" r:id="rId5"/>
    <sheet name="C. HTT Harmonised Glossary" sheetId="12" r:id="rId6"/>
    <sheet name="D. Insert Nat Trans Templ" sheetId="14" r:id="rId7"/>
    <sheet name="E. Optional ECB-ECAIs data" sheetId="18" r:id="rId8"/>
    <sheet name="Disclaimer" sheetId="13" r:id="rId9"/>
  </sheets>
  <definedNames>
    <definedName name="_xlnm._FilterDatabase" localSheetId="1" hidden="1">'A. HTT General'!$L$112:$L$126</definedName>
    <definedName name="_xlnm._FilterDatabase" localSheetId="2" hidden="1">'B1. HTT Mortgage Assets'!$A$11:$D$187</definedName>
    <definedName name="acceptable_use_policy" localSheetId="8">Disclaimer!#REF!</definedName>
    <definedName name="general_tc" localSheetId="8">Disclaimer!$A$61</definedName>
    <definedName name="_xlnm.Print_Titles" localSheetId="8">Disclaimer!$2:$2</definedName>
    <definedName name="privacy_policy" localSheetId="8">Disclaimer!$A$136</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 Insert Nat Trans Templ'!$A$1:$J$545</definedName>
    <definedName name="_xlnm.Print_Area" localSheetId="8">Disclaimer!$A$1:$A$170</definedName>
    <definedName name="_xlnm.Print_Area" localSheetId="7">'E. Optional ECB-ECAIs data'!$A$1:$G$91</definedName>
    <definedName name="_xlnm.Print_Area" localSheetId="0">Introduction!$B$2:$J$40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7" i="20" l="1"/>
  <c r="F156" i="20"/>
  <c r="F153" i="20"/>
  <c r="C152" i="20"/>
  <c r="F159" i="20" s="1"/>
  <c r="F150" i="20"/>
  <c r="F149" i="20"/>
  <c r="F148" i="20"/>
  <c r="C82" i="20"/>
  <c r="C78" i="20"/>
  <c r="C49" i="20"/>
  <c r="C42" i="20"/>
  <c r="F41" i="20"/>
  <c r="F40" i="20"/>
  <c r="F39" i="20"/>
  <c r="F42" i="20" s="1"/>
  <c r="D37" i="20"/>
  <c r="G35" i="20" s="1"/>
  <c r="C37" i="20"/>
  <c r="F36" i="20"/>
  <c r="F35" i="20"/>
  <c r="F34" i="20"/>
  <c r="G33" i="20"/>
  <c r="F33" i="20"/>
  <c r="F32" i="20"/>
  <c r="G31" i="20"/>
  <c r="F31" i="20"/>
  <c r="F30" i="20"/>
  <c r="G29" i="20"/>
  <c r="F29" i="20"/>
  <c r="F28" i="20"/>
  <c r="G27" i="20"/>
  <c r="F27" i="20"/>
  <c r="F26" i="20"/>
  <c r="G25" i="20"/>
  <c r="F25" i="20"/>
  <c r="F24" i="20"/>
  <c r="G23" i="20"/>
  <c r="F23" i="20"/>
  <c r="F22" i="20"/>
  <c r="F37" i="20" s="1"/>
  <c r="F180" i="19"/>
  <c r="D179" i="19"/>
  <c r="G185" i="19" s="1"/>
  <c r="C179" i="19"/>
  <c r="F184" i="19" s="1"/>
  <c r="F177" i="19"/>
  <c r="F175" i="19"/>
  <c r="F173" i="19"/>
  <c r="G171" i="19"/>
  <c r="F171" i="19"/>
  <c r="D157" i="19"/>
  <c r="G163" i="19" s="1"/>
  <c r="C157" i="19"/>
  <c r="F162" i="19" s="1"/>
  <c r="G155" i="19"/>
  <c r="G153" i="19"/>
  <c r="G151" i="19"/>
  <c r="F151" i="19"/>
  <c r="G149" i="19"/>
  <c r="F149" i="19"/>
  <c r="D144" i="19"/>
  <c r="G143" i="19" s="1"/>
  <c r="C144" i="19"/>
  <c r="F142" i="19" s="1"/>
  <c r="G142" i="19"/>
  <c r="G140" i="19"/>
  <c r="F140" i="19"/>
  <c r="G138" i="19"/>
  <c r="F138" i="19"/>
  <c r="G136" i="19"/>
  <c r="F136" i="19"/>
  <c r="G134" i="19"/>
  <c r="F134" i="19"/>
  <c r="G132" i="19"/>
  <c r="F132" i="19"/>
  <c r="G130" i="19"/>
  <c r="F130" i="19"/>
  <c r="G128" i="19"/>
  <c r="F128" i="19"/>
  <c r="G126" i="19"/>
  <c r="F126" i="19"/>
  <c r="G124" i="19"/>
  <c r="F124" i="19"/>
  <c r="G122" i="19"/>
  <c r="F122" i="19"/>
  <c r="G120" i="19"/>
  <c r="F120" i="19"/>
  <c r="C59" i="19"/>
  <c r="C55" i="19"/>
  <c r="C26" i="19"/>
  <c r="G22" i="20" l="1"/>
  <c r="G24" i="20"/>
  <c r="G26" i="20"/>
  <c r="G28" i="20"/>
  <c r="G30" i="20"/>
  <c r="G32" i="20"/>
  <c r="G34" i="20"/>
  <c r="G36" i="20"/>
  <c r="F151" i="20"/>
  <c r="F152" i="20" s="1"/>
  <c r="F154" i="20"/>
  <c r="F158" i="20"/>
  <c r="F155" i="20"/>
  <c r="G158" i="19"/>
  <c r="G160" i="19"/>
  <c r="G162" i="19"/>
  <c r="G180" i="19"/>
  <c r="G184" i="19"/>
  <c r="F121" i="19"/>
  <c r="F144" i="19" s="1"/>
  <c r="F123" i="19"/>
  <c r="F125" i="19"/>
  <c r="F127" i="19"/>
  <c r="F129" i="19"/>
  <c r="F131" i="19"/>
  <c r="F133" i="19"/>
  <c r="F135" i="19"/>
  <c r="F137" i="19"/>
  <c r="F139" i="19"/>
  <c r="F141" i="19"/>
  <c r="F143" i="19"/>
  <c r="F150" i="19"/>
  <c r="F157" i="19" s="1"/>
  <c r="F152" i="19"/>
  <c r="F154" i="19"/>
  <c r="F156" i="19"/>
  <c r="F159" i="19"/>
  <c r="F161" i="19"/>
  <c r="F163" i="19"/>
  <c r="F172" i="19"/>
  <c r="F179" i="19" s="1"/>
  <c r="F174" i="19"/>
  <c r="F176" i="19"/>
  <c r="F178" i="19"/>
  <c r="F181" i="19"/>
  <c r="F183" i="19"/>
  <c r="F185" i="19"/>
  <c r="F153" i="19"/>
  <c r="F155" i="19"/>
  <c r="F158" i="19"/>
  <c r="F160" i="19"/>
  <c r="F182" i="19"/>
  <c r="G173" i="19"/>
  <c r="G175" i="19"/>
  <c r="G177" i="19"/>
  <c r="G182" i="19"/>
  <c r="G121" i="19"/>
  <c r="G144" i="19" s="1"/>
  <c r="G123" i="19"/>
  <c r="G125" i="19"/>
  <c r="G127" i="19"/>
  <c r="G129" i="19"/>
  <c r="G131" i="19"/>
  <c r="G133" i="19"/>
  <c r="G135" i="19"/>
  <c r="G137" i="19"/>
  <c r="G139" i="19"/>
  <c r="G141" i="19"/>
  <c r="G150" i="19"/>
  <c r="G152" i="19"/>
  <c r="G157" i="19" s="1"/>
  <c r="G154" i="19"/>
  <c r="G156" i="19"/>
  <c r="G159" i="19"/>
  <c r="G161" i="19"/>
  <c r="G172" i="19"/>
  <c r="G179" i="19" s="1"/>
  <c r="G174" i="19"/>
  <c r="G176" i="19"/>
  <c r="G178" i="19"/>
  <c r="G181" i="19"/>
  <c r="G183" i="19"/>
  <c r="G37" i="20" l="1"/>
  <c r="E350" i="14" l="1"/>
  <c r="E351" i="14"/>
  <c r="E352" i="14"/>
  <c r="E353" i="14"/>
  <c r="E354" i="14"/>
  <c r="D341" i="14" l="1"/>
  <c r="F79" i="9" l="1"/>
  <c r="F80" i="9"/>
  <c r="F81" i="9"/>
  <c r="F82" i="9"/>
  <c r="F83" i="9"/>
  <c r="F84" i="9"/>
  <c r="F85" i="9"/>
  <c r="F86" i="9"/>
  <c r="F87" i="9"/>
  <c r="F78" i="9"/>
  <c r="F75" i="9"/>
  <c r="F76" i="9"/>
  <c r="F74" i="9"/>
  <c r="F46" i="9"/>
  <c r="F47" i="9"/>
  <c r="F48" i="9"/>
  <c r="F49" i="9"/>
  <c r="F50" i="9"/>
  <c r="F51" i="9"/>
  <c r="F52" i="9"/>
  <c r="F53" i="9"/>
  <c r="F54" i="9"/>
  <c r="F55" i="9"/>
  <c r="F56" i="9"/>
  <c r="F57" i="9"/>
  <c r="F58" i="9"/>
  <c r="F59" i="9"/>
  <c r="F60" i="9"/>
  <c r="F61" i="9"/>
  <c r="F62" i="9"/>
  <c r="F63" i="9"/>
  <c r="F64" i="9"/>
  <c r="F65" i="9"/>
  <c r="F66" i="9"/>
  <c r="F67" i="9"/>
  <c r="F68" i="9"/>
  <c r="F69" i="9"/>
  <c r="F70" i="9"/>
  <c r="F71" i="9"/>
  <c r="F72" i="9"/>
  <c r="F45" i="9"/>
  <c r="D393" i="14" l="1"/>
  <c r="D391" i="14" s="1"/>
  <c r="D397" i="14" s="1"/>
  <c r="D387" i="14"/>
  <c r="C349" i="14"/>
  <c r="C350" i="14"/>
  <c r="C351" i="14"/>
  <c r="C352" i="14"/>
  <c r="C353" i="14"/>
  <c r="C354" i="14"/>
  <c r="D349" i="14"/>
  <c r="D350" i="14"/>
  <c r="D351" i="14"/>
  <c r="D352" i="14"/>
  <c r="D353" i="14"/>
  <c r="D354" i="14"/>
  <c r="D340" i="14"/>
  <c r="C322" i="14"/>
  <c r="C321" i="14"/>
  <c r="C320" i="14"/>
  <c r="C319" i="14"/>
  <c r="C318" i="14"/>
  <c r="C308" i="14"/>
  <c r="C310" i="14"/>
  <c r="C313" i="14" s="1"/>
  <c r="C302" i="14"/>
  <c r="C301" i="14"/>
  <c r="C300" i="14"/>
  <c r="C299" i="14"/>
  <c r="C298" i="14"/>
  <c r="C292" i="14"/>
  <c r="C291" i="14"/>
  <c r="C290" i="14"/>
  <c r="C289" i="14"/>
  <c r="C288" i="14"/>
  <c r="D252" i="14"/>
  <c r="D232" i="14"/>
  <c r="J142" i="14"/>
  <c r="I142" i="14"/>
  <c r="H142" i="14"/>
  <c r="G142" i="14"/>
  <c r="G141" i="14" s="1"/>
  <c r="G129" i="14" s="1"/>
  <c r="F142" i="14"/>
  <c r="E142" i="14"/>
  <c r="D142" i="14"/>
  <c r="D141" i="14" s="1"/>
  <c r="D129" i="14" s="1"/>
  <c r="J124" i="14"/>
  <c r="J127" i="14" s="1"/>
  <c r="I124" i="14"/>
  <c r="I127" i="14" s="1"/>
  <c r="H124" i="14"/>
  <c r="H127" i="14" s="1"/>
  <c r="G124" i="14"/>
  <c r="G127" i="14" s="1"/>
  <c r="F124" i="14"/>
  <c r="F127" i="14" s="1"/>
  <c r="E124" i="14"/>
  <c r="E127" i="14" s="1"/>
  <c r="D124" i="14"/>
  <c r="D127" i="14" s="1"/>
  <c r="J136" i="14"/>
  <c r="J139" i="14" s="1"/>
  <c r="I136" i="14"/>
  <c r="I139" i="14" s="1"/>
  <c r="H136" i="14"/>
  <c r="H139" i="14" s="1"/>
  <c r="G136" i="14"/>
  <c r="G139" i="14" s="1"/>
  <c r="F136" i="14"/>
  <c r="F139" i="14" s="1"/>
  <c r="E136" i="14"/>
  <c r="E139" i="14" s="1"/>
  <c r="D136" i="14"/>
  <c r="D139" i="14" s="1"/>
  <c r="E57" i="14"/>
  <c r="E83" i="14" s="1"/>
  <c r="E85" i="14" s="1"/>
  <c r="E53" i="14"/>
  <c r="E55" i="14" s="1"/>
  <c r="G83" i="18"/>
  <c r="G84" i="18"/>
  <c r="G85" i="18"/>
  <c r="G86" i="18"/>
  <c r="G82" i="18"/>
  <c r="F107" i="9"/>
  <c r="F108" i="9"/>
  <c r="F109" i="9"/>
  <c r="F110" i="9"/>
  <c r="F111" i="9"/>
  <c r="F112" i="9"/>
  <c r="F113" i="9"/>
  <c r="F114" i="9"/>
  <c r="F100" i="9"/>
  <c r="F101" i="9"/>
  <c r="F102" i="9"/>
  <c r="F103" i="9"/>
  <c r="F104" i="9"/>
  <c r="F105" i="9"/>
  <c r="F106" i="9"/>
  <c r="F99" i="9"/>
  <c r="F36" i="9"/>
  <c r="F29" i="9"/>
  <c r="F28" i="9"/>
  <c r="F180" i="9"/>
  <c r="F171" i="9"/>
  <c r="F172" i="9"/>
  <c r="F173" i="9"/>
  <c r="F174" i="9"/>
  <c r="F170" i="9"/>
  <c r="F161" i="9"/>
  <c r="F162" i="9"/>
  <c r="F160" i="9"/>
  <c r="F153" i="9"/>
  <c r="F154" i="9"/>
  <c r="F155" i="9"/>
  <c r="F151" i="9"/>
  <c r="F152" i="9"/>
  <c r="F150" i="9"/>
  <c r="C151" i="9"/>
  <c r="C4" i="14"/>
  <c r="G386" i="14" s="1"/>
  <c r="G406" i="14" s="1"/>
  <c r="E4" i="14"/>
  <c r="D213" i="14"/>
  <c r="D214" i="14"/>
  <c r="D215" i="14"/>
  <c r="D216" i="14"/>
  <c r="D217" i="14"/>
  <c r="D218" i="14"/>
  <c r="D219" i="14"/>
  <c r="D220" i="14"/>
  <c r="D221" i="14"/>
  <c r="D222" i="14"/>
  <c r="D223" i="14"/>
  <c r="D224" i="14"/>
  <c r="D225" i="14"/>
  <c r="D226" i="14"/>
  <c r="D227" i="14"/>
  <c r="D212" i="14"/>
  <c r="C12" i="9"/>
  <c r="C164" i="8"/>
  <c r="D153" i="8"/>
  <c r="D154" i="8"/>
  <c r="D152" i="8"/>
  <c r="D151" i="8"/>
  <c r="D150" i="8"/>
  <c r="D149" i="8"/>
  <c r="D148" i="8"/>
  <c r="D147" i="8"/>
  <c r="D146" i="8"/>
  <c r="D145" i="8"/>
  <c r="D144" i="8"/>
  <c r="D143" i="8"/>
  <c r="D142" i="8"/>
  <c r="D141" i="8"/>
  <c r="D140" i="8"/>
  <c r="D139" i="8"/>
  <c r="C138" i="8"/>
  <c r="D138" i="8" s="1"/>
  <c r="D127" i="8"/>
  <c r="D128" i="8"/>
  <c r="D126" i="8"/>
  <c r="D125" i="8"/>
  <c r="D124" i="8"/>
  <c r="D123" i="8"/>
  <c r="D122" i="8"/>
  <c r="D121" i="8"/>
  <c r="D120" i="8"/>
  <c r="D119" i="8"/>
  <c r="D118" i="8"/>
  <c r="D117" i="8"/>
  <c r="D116" i="8"/>
  <c r="D115" i="8"/>
  <c r="D114" i="8"/>
  <c r="D113" i="8"/>
  <c r="C112" i="8"/>
  <c r="D112" i="8" s="1"/>
  <c r="D105" i="8"/>
  <c r="D104" i="8"/>
  <c r="D103" i="8"/>
  <c r="D102" i="8"/>
  <c r="D99" i="8"/>
  <c r="D98" i="8"/>
  <c r="D97" i="8"/>
  <c r="D96" i="8"/>
  <c r="D95" i="8"/>
  <c r="D94" i="8"/>
  <c r="D93" i="8"/>
  <c r="D89" i="8"/>
  <c r="C53" i="8"/>
  <c r="F45" i="8"/>
  <c r="C17" i="8"/>
  <c r="C15" i="8"/>
  <c r="C14" i="8"/>
  <c r="G422" i="14"/>
  <c r="F422" i="14"/>
  <c r="E422" i="14"/>
  <c r="D422" i="14"/>
  <c r="G417" i="14"/>
  <c r="F417" i="14"/>
  <c r="E417" i="14"/>
  <c r="D417" i="14"/>
  <c r="G409" i="14"/>
  <c r="F409" i="14"/>
  <c r="E409" i="14"/>
  <c r="D409" i="14"/>
  <c r="D406" i="14"/>
  <c r="G391" i="14"/>
  <c r="G397" i="14" s="1"/>
  <c r="F391" i="14"/>
  <c r="F397" i="14" s="1"/>
  <c r="E391" i="14"/>
  <c r="E397" i="14" s="1"/>
  <c r="G389" i="14"/>
  <c r="G399" i="14" s="1"/>
  <c r="G402" i="14" s="1"/>
  <c r="F389" i="14"/>
  <c r="F399" i="14" s="1"/>
  <c r="F402" i="14" s="1"/>
  <c r="E389" i="14"/>
  <c r="E399" i="14" s="1"/>
  <c r="E402" i="14" s="1"/>
  <c r="D389" i="14"/>
  <c r="D399" i="14" s="1"/>
  <c r="D402" i="14" s="1"/>
  <c r="D336" i="14"/>
  <c r="E282" i="14"/>
  <c r="E275" i="14"/>
  <c r="E283" i="14" s="1"/>
  <c r="D268" i="14"/>
  <c r="D248" i="14"/>
  <c r="J141" i="14"/>
  <c r="J129" i="14" s="1"/>
  <c r="I141" i="14"/>
  <c r="I129" i="14" s="1"/>
  <c r="H141" i="14"/>
  <c r="H129" i="14" s="1"/>
  <c r="F141" i="14"/>
  <c r="E141" i="14"/>
  <c r="E129" i="14" s="1"/>
  <c r="K140" i="14"/>
  <c r="K137" i="14"/>
  <c r="F129" i="14"/>
  <c r="D117" i="14"/>
  <c r="E115" i="14"/>
  <c r="D115" i="14"/>
  <c r="E82" i="14"/>
  <c r="E13" i="14"/>
  <c r="E86" i="14" l="1"/>
  <c r="C6" i="14"/>
  <c r="C293" i="14"/>
  <c r="C355" i="14"/>
  <c r="C356" i="14" s="1"/>
  <c r="D355" i="14"/>
  <c r="C324" i="14"/>
  <c r="C303" i="14"/>
  <c r="E386" i="14"/>
  <c r="E406" i="14" s="1"/>
  <c r="F386" i="14"/>
  <c r="F406" i="14" s="1"/>
  <c r="D228" i="14"/>
  <c r="K139" i="14"/>
  <c r="K136" i="14"/>
  <c r="D63" i="14"/>
  <c r="K124" i="14"/>
  <c r="K141" i="14"/>
  <c r="G227" i="8"/>
  <c r="F227" i="8"/>
  <c r="G226" i="8"/>
  <c r="F226" i="8"/>
  <c r="G225" i="8"/>
  <c r="F225" i="8"/>
  <c r="G224" i="8"/>
  <c r="F224" i="8"/>
  <c r="G223" i="8"/>
  <c r="F223" i="8"/>
  <c r="G222" i="8"/>
  <c r="F222" i="8"/>
  <c r="G221" i="8"/>
  <c r="F221" i="8"/>
  <c r="G219" i="8"/>
  <c r="F219" i="8"/>
  <c r="G218" i="8"/>
  <c r="F218" i="8"/>
  <c r="G217" i="8"/>
  <c r="F217" i="8"/>
  <c r="D45" i="8" l="1"/>
  <c r="E355" i="14" l="1"/>
  <c r="C293" i="8"/>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F73" i="9" s="1"/>
  <c r="F44" i="9" s="1"/>
  <c r="D77" i="9"/>
  <c r="C77" i="9"/>
  <c r="D73" i="9"/>
  <c r="C73"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<sst xmlns="http://schemas.openxmlformats.org/spreadsheetml/2006/main" count="3504" uniqueCount="2105">
  <si>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</si>
  <si>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</si>
  <si>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</si>
  <si>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</si>
  <si>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</si>
  <si>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</si>
  <si>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</si>
  <si>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</si>
  <si>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</si>
  <si>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</si>
  <si>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</si>
  <si>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</si>
  <si>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</si>
  <si>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</si>
  <si>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</si>
  <si>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</si>
  <si>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</si>
  <si>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</si>
  <si>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</si>
  <si>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</si>
  <si>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</si>
  <si>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</si>
  <si>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</si>
  <si>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</si>
  <si>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</si>
  <si>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</si>
  <si>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</si>
  <si>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</si>
  <si>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</si>
  <si>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</si>
  <si>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</si>
  <si>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</si>
  <si>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</si>
  <si>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</si>
  <si>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</si>
  <si>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</si>
  <si>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</si>
  <si>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</si>
  <si>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</si>
  <si>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</si>
  <si>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</si>
  <si>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</si>
  <si>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</si>
  <si>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</si>
  <si>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</si>
  <si>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</si>
  <si>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</si>
  <si>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</si>
  <si>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</si>
  <si>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</si>
  <si>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</si>
  <si>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</si>
  <si>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</si>
  <si>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</si>
  <si>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</si>
  <si>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</si>
  <si>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</si>
  <si>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</si>
  <si>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</si>
  <si>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</si>
  <si>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</si>
  <si>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</si>
  <si>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</si>
  <si>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</si>
  <si>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</si>
  <si>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</si>
  <si>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</si>
  <si>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</si>
  <si>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</si>
  <si>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</si>
  <si>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</si>
  <si>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</si>
  <si>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</si>
  <si>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</si>
  <si>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</si>
  <si>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</si>
  <si>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</si>
  <si>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</si>
  <si>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</si>
  <si>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</si>
  <si>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</si>
  <si>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</si>
  <si>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</si>
  <si>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</si>
  <si>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</si>
  <si>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</si>
  <si>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</si>
  <si>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</si>
  <si>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</si>
  <si>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</si>
  <si>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</si>
  <si>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</si>
  <si>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</si>
  <si>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</si>
  <si>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</si>
  <si>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</si>
  <si>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</si>
  <si>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</si>
  <si>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</si>
  <si>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</si>
  <si>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</si>
  <si>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</si>
  <si>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</si>
  <si>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</si>
  <si>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</si>
  <si>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</si>
  <si>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</si>
  <si>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</si>
  <si>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</si>
  <si>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</si>
  <si>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</si>
  <si>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</si>
  <si>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</si>
  <si>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</si>
  <si>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</si>
  <si>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</si>
  <si>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</si>
  <si>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</si>
  <si>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</si>
  <si>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</si>
  <si>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</si>
  <si>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</si>
  <si>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</si>
  <si>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</si>
  <si>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</si>
  <si>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</si>
  <si>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</si>
  <si>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</si>
  <si>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</si>
  <si>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</si>
  <si>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</si>
  <si>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</si>
  <si>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</si>
  <si>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</si>
  <si>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</si>
  <si>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</si>
  <si>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</si>
  <si>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</si>
  <si>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</si>
  <si>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</si>
  <si>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</si>
  <si>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</si>
  <si>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</si>
  <si>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</si>
  <si>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</si>
  <si>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</si>
  <si>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</si>
  <si>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</si>
  <si>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</si>
  <si>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</si>
  <si>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</si>
  <si>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</si>
  <si>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</si>
  <si>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</si>
  <si>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</si>
  <si>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</si>
  <si>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</si>
  <si>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</si>
  <si>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</si>
  <si>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</si>
  <si>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</si>
  <si>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</si>
  <si>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</si>
  <si>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</si>
  <si>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</si>
  <si>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</si>
  <si>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</si>
  <si>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</si>
  <si>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</si>
  <si>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</si>
  <si>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</si>
  <si>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</si>
  <si>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</si>
  <si>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</si>
  <si>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</si>
  <si>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</si>
  <si>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</si>
  <si>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</si>
  <si>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</si>
  <si>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</si>
  <si>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</si>
  <si>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</si>
  <si>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</si>
  <si>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</si>
  <si>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</si>
  <si>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</si>
  <si>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</si>
  <si>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</si>
  <si>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</si>
  <si>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</si>
  <si>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</si>
  <si>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</si>
  <si>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</si>
  <si>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</si>
  <si>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</si>
  <si>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</si>
  <si>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</si>
  <si>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</si>
  <si>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</si>
  <si>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</si>
  <si>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</si>
  <si>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</si>
  <si>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</si>
  <si>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</si>
  <si>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</si>
  <si>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</si>
  <si>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</si>
  <si>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</si>
  <si>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</si>
  <si>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</si>
  <si>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</si>
  <si>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</si>
  <si>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</si>
  <si>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</si>
  <si>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</si>
  <si>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</si>
  <si>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</si>
  <si>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</si>
  <si>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</si>
  <si>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</si>
  <si>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</si>
  <si>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</si>
  <si>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</si>
  <si>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</si>
  <si>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</si>
  <si>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</si>
  <si>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</si>
  <si>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</si>
  <si>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</si>
  <si>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</si>
  <si>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</si>
  <si>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</si>
  <si>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</si>
  <si>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</si>
  <si>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</si>
  <si>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</si>
  <si>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</si>
  <si>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</si>
  <si>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</si>
  <si>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</si>
  <si>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</si>
  <si>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</si>
  <si>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</si>
  <si>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</si>
  <si>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</si>
  <si>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</si>
  <si>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</si>
  <si>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</si>
  <si>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</si>
  <si>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</si>
  <si>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</si>
  <si>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</si>
  <si>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</si>
  <si>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</si>
  <si>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</si>
  <si>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</si>
  <si>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</si>
  <si>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</si>
  <si>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</si>
  <si>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</si>
  <si>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</si>
  <si>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</si>
  <si>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</si>
  <si>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</si>
  <si>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</si>
  <si>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</si>
  <si>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</si>
  <si>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</si>
  <si>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</si>
  <si>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</si>
  <si>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</si>
  <si>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</si>
  <si>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</si>
  <si>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</si>
  <si>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</si>
  <si>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</si>
  <si>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</si>
  <si>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</si>
  <si>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</si>
  <si>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</si>
  <si>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</si>
  <si>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</si>
  <si>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</si>
  <si>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</si>
  <si>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</si>
  <si>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</si>
  <si>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</si>
  <si>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</si>
  <si>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</si>
  <si>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</si>
  <si>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</si>
  <si>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</si>
  <si>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</si>
  <si>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</si>
  <si>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</si>
  <si>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</si>
  <si>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</si>
  <si>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</si>
  <si>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</si>
  <si>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</si>
  <si>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</si>
  <si>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</si>
  <si>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</si>
  <si>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</si>
  <si>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</si>
  <si>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</si>
  <si>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</si>
  <si>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</si>
  <si>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</si>
  <si>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</si>
  <si>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</si>
  <si>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</si>
  <si>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</si>
  <si>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</si>
  <si>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</si>
  <si>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</si>
  <si>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</si>
  <si>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</si>
  <si>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</si>
  <si>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</si>
  <si>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</si>
  <si>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</si>
  <si>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</si>
  <si>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</si>
  <si>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</si>
  <si>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</si>
  <si>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</si>
  <si>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</si>
  <si>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</si>
  <si>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</si>
  <si>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</si>
  <si>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</si>
  <si>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</si>
  <si>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</si>
  <si>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</si>
  <si>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</si>
  <si>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</si>
  <si>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</si>
  <si>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</si>
  <si>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</si>
  <si>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</si>
  <si>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</si>
  <si>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</si>
  <si>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</si>
  <si>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</si>
  <si>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</si>
  <si>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</si>
  <si>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</si>
  <si>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</si>
  <si>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</si>
  <si>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</si>
  <si>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</si>
  <si>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</si>
  <si>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</si>
  <si>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</si>
  <si>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</si>
  <si>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</si>
  <si>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</si>
  <si>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</si>
  <si>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</si>
  <si>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</si>
  <si>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</si>
  <si>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</si>
  <si>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</si>
  <si>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</si>
  <si>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</si>
  <si>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</si>
  <si>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</si>
  <si>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</si>
  <si>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</si>
  <si>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</si>
  <si>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</si>
  <si>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</si>
  <si>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</si>
  <si>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</si>
  <si>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</si>
  <si>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</si>
  <si>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</si>
  <si>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</si>
  <si>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</si>
  <si>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</si>
  <si>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</si>
  <si>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</si>
  <si>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</si>
  <si>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</si>
  <si>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</si>
  <si>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</si>
  <si>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</si>
  <si>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</si>
  <si>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</si>
  <si>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</si>
  <si>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</si>
  <si>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</si>
  <si>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</si>
  <si>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</si>
  <si>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</si>
  <si>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</si>
  <si>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</si>
  <si>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</si>
  <si>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</si>
  <si>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</si>
  <si>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</si>
  <si>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</si>
  <si>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</si>
  <si>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</si>
  <si>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</si>
  <si>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</si>
  <si>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</si>
  <si>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</si>
  <si>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</si>
  <si>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</si>
  <si>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</si>
  <si>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</si>
  <si>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</si>
  <si>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</si>
  <si>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</si>
  <si>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</si>
  <si>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</si>
  <si>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</si>
  <si>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</si>
  <si>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</si>
  <si>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</si>
  <si>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</si>
  <si>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</si>
  <si>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</si>
  <si>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</si>
  <si>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</si>
  <si>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</si>
  <si>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</si>
  <si>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</si>
  <si>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</si>
  <si>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</si>
  <si>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</si>
  <si>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</si>
  <si>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</si>
  <si>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</si>
  <si>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</si>
  <si>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</si>
  <si>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</si>
  <si>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</si>
  <si>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</si>
  <si>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</si>
  <si>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</si>
  <si>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</si>
  <si>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</si>
  <si>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</si>
  <si>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</si>
  <si>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</si>
  <si>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</si>
  <si>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</si>
  <si>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</si>
  <si>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</si>
  <si>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</si>
  <si>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</si>
  <si>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</si>
  <si>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</si>
  <si>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</si>
  <si>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</si>
  <si>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</si>
  <si>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</si>
  <si>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</si>
  <si>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</si>
  <si>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</si>
  <si>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</si>
  <si>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</si>
  <si>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</si>
  <si>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</si>
  <si>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</si>
  <si>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</si>
  <si>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</si>
  <si>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</si>
  <si>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</si>
  <si>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</si>
  <si>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</si>
  <si>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</si>
  <si>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</si>
  <si>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</si>
  <si>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</si>
  <si>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</si>
  <si>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</si>
  <si>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</si>
  <si>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</si>
  <si>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</si>
  <si>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</si>
  <si>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</si>
  <si>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</si>
  <si>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</si>
  <si>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</si>
  <si>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</si>
  <si>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</si>
  <si>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</si>
  <si>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</si>
  <si>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</si>
  <si>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</si>
  <si>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</si>
  <si>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</si>
  <si>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</si>
  <si>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</si>
  <si>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</si>
  <si>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</si>
  <si>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</si>
  <si>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</si>
  <si>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</si>
  <si>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</si>
  <si>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</si>
  <si>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</si>
  <si>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</si>
  <si>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</si>
  <si>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</si>
  <si>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</si>
  <si>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</si>
  <si>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</si>
  <si>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</si>
  <si>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</si>
  <si>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</si>
  <si>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</si>
  <si>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</si>
  <si>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</si>
  <si>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</si>
  <si>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</si>
  <si>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</si>
  <si>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</si>
  <si>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</si>
  <si>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</si>
  <si>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</si>
  <si>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</si>
  <si>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</si>
  <si>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</si>
  <si>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</si>
  <si>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</si>
  <si>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</si>
  <si>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</si>
  <si>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</si>
  <si>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</si>
  <si>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</si>
  <si>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</si>
  <si>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</si>
  <si>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</si>
  <si>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</si>
  <si>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</si>
  <si>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</si>
  <si>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</si>
  <si>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</si>
  <si>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</si>
  <si>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</si>
  <si>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</si>
  <si>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</si>
  <si>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</si>
  <si>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</si>
  <si>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</si>
  <si>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</si>
  <si>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</si>
  <si>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</si>
  <si>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</si>
  <si>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</si>
  <si>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</si>
  <si>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</si>
  <si>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</si>
  <si>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</si>
  <si>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</si>
  <si>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</si>
  <si>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</si>
  <si>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</si>
  <si>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</si>
  <si>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</si>
  <si>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</si>
  <si>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</si>
  <si>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</si>
  <si>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</si>
  <si>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</si>
  <si>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</si>
  <si>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</si>
  <si>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</si>
  <si>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</si>
  <si>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</si>
  <si>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</si>
  <si>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</si>
  <si>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</si>
  <si>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</si>
  <si>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</si>
  <si>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</si>
  <si>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</si>
  <si>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</si>
  <si>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</si>
  <si>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</si>
  <si>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</si>
  <si>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</si>
  <si>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</si>
  <si>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</si>
  <si>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</si>
  <si>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</si>
  <si>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</si>
  <si>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</si>
  <si>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</si>
  <si>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</si>
  <si>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</si>
  <si>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</si>
  <si>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</si>
  <si>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</si>
  <si>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</si>
  <si>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</si>
  <si>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</si>
  <si>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</si>
  <si>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</si>
  <si>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</si>
  <si>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</si>
  <si>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</si>
  <si>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</si>
  <si>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</si>
  <si>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</si>
  <si>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</si>
  <si>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</si>
  <si>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</si>
  <si>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</si>
  <si>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</si>
  <si>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</si>
  <si>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</si>
  <si>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</si>
  <si>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</si>
  <si>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</si>
  <si>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</si>
  <si>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</si>
  <si>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</si>
  <si>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</si>
  <si>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</si>
  <si>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</si>
  <si>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</si>
  <si>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</si>
  <si>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</si>
  <si>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</si>
  <si>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</si>
  <si>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</si>
  <si>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</si>
  <si>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</si>
  <si>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</si>
  <si>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</si>
  <si>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</si>
  <si>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</si>
  <si>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</si>
  <si>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</si>
  <si>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</si>
  <si>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</si>
  <si>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</si>
  <si>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</si>
  <si>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</si>
  <si>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</si>
  <si>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</si>
  <si>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</si>
  <si>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</si>
  <si>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</si>
  <si>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</si>
  <si>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</si>
  <si>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</si>
  <si>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</si>
  <si>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</si>
  <si>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</si>
  <si>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</si>
  <si>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</si>
  <si>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</si>
  <si>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</si>
  <si>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</si>
  <si>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</si>
  <si>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</si>
  <si>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</si>
  <si>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</si>
  <si>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</si>
  <si>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</si>
  <si>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</si>
  <si>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</si>
  <si>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</si>
  <si>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</si>
  <si>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</si>
  <si>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</si>
  <si>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</si>
  <si>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</si>
  <si>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</si>
  <si>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</si>
  <si>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</si>
  <si>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</si>
  <si>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</si>
  <si>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</si>
  <si>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</si>
  <si>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</si>
  <si>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</si>
  <si>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</si>
  <si>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</si>
  <si>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</si>
  <si>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</si>
  <si>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</si>
  <si>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</si>
  <si>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</si>
  <si>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</si>
  <si>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</si>
  <si>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</si>
  <si>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</si>
  <si>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</si>
  <si>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</si>
  <si>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</si>
  <si>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</si>
  <si>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</si>
  <si>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</si>
  <si>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</si>
  <si>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</si>
  <si>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</si>
  <si>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</si>
  <si>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</si>
  <si>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</si>
  <si>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</si>
  <si>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</si>
  <si>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</si>
  <si>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</si>
  <si>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</si>
  <si>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</si>
  <si>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</si>
  <si>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</si>
  <si>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</si>
  <si>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</si>
  <si>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</si>
  <si>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</si>
  <si>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</si>
  <si>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</si>
  <si>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</si>
  <si>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</si>
  <si>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</si>
  <si>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</si>
  <si>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</si>
  <si>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</si>
  <si>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</si>
  <si>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</si>
  <si>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</si>
  <si>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</si>
  <si>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</si>
  <si>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</si>
  <si>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</si>
  <si>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</si>
  <si>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</si>
  <si>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</si>
  <si>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</si>
  <si>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</si>
  <si>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</si>
  <si>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</si>
  <si>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</si>
  <si>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</si>
  <si>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</si>
  <si>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</si>
  <si>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</si>
  <si>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</si>
  <si>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</si>
  <si>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</si>
  <si>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</si>
  <si>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</si>
  <si>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</si>
  <si>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</si>
  <si>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</si>
  <si>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</si>
  <si>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</si>
  <si>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</si>
  <si>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</si>
  <si>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</si>
  <si>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</si>
  <si>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</si>
  <si>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</si>
  <si>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</si>
  <si>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</si>
  <si>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</si>
  <si>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</si>
  <si>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</si>
  <si>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</si>
  <si>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</si>
  <si>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</si>
  <si>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</si>
  <si>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</si>
  <si>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</si>
  <si>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</si>
  <si>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</si>
  <si>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</si>
  <si>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</si>
  <si>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</si>
  <si>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</si>
  <si>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</si>
  <si>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</si>
  <si>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</si>
  <si>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</si>
  <si>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</si>
  <si>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</si>
  <si>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</si>
  <si>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</si>
  <si>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</si>
  <si>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</si>
  <si>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</si>
  <si>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</si>
  <si>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</si>
  <si>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</si>
  <si>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</si>
  <si>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</si>
  <si>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</si>
  <si>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</si>
  <si>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</si>
  <si>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</si>
  <si>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</si>
  <si>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</si>
  <si>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</si>
  <si>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</si>
  <si>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</si>
  <si>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</si>
  <si>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</si>
  <si>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</si>
  <si>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</si>
  <si>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</si>
  <si>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</si>
  <si>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</si>
  <si>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</si>
  <si>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</si>
  <si>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</si>
  <si>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</si>
  <si>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</si>
  <si>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</si>
  <si>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</si>
  <si>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</si>
  <si>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</si>
  <si>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</si>
  <si>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</si>
  <si>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</si>
  <si>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</si>
  <si>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</si>
  <si>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</si>
  <si>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</si>
  <si>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</si>
  <si>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</si>
  <si>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</si>
  <si>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</si>
  <si>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</si>
  <si>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</si>
  <si>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</si>
  <si>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</si>
  <si>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</si>
  <si>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</si>
  <si>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</si>
  <si>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</si>
  <si>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</si>
  <si>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</si>
  <si>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</si>
  <si>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</si>
  <si>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</si>
  <si>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</si>
  <si>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</si>
  <si>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</si>
  <si>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</si>
  <si>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</si>
  <si>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</si>
  <si>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</si>
  <si>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</si>
  <si>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</si>
  <si>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</si>
  <si>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</si>
  <si>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</si>
  <si>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</si>
  <si>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</si>
  <si>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</si>
  <si>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</si>
  <si>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</si>
  <si>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</si>
  <si>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</si>
  <si>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</si>
  <si>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</si>
  <si>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</si>
  <si>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</si>
  <si>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</si>
  <si>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</si>
  <si>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</si>
  <si>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</si>
  <si>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</si>
  <si>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</si>
  <si>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</si>
  <si>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</si>
  <si>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</si>
  <si>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</si>
  <si>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</si>
  <si>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</si>
  <si>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</si>
  <si>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</si>
  <si>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</si>
  <si>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</si>
  <si>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</si>
  <si>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</si>
  <si>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</si>
  <si>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</si>
  <si>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</si>
  <si>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</si>
  <si>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</si>
  <si>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</si>
  <si>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</si>
  <si>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</si>
  <si>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</si>
  <si>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</si>
  <si>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</si>
  <si>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</si>
  <si>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</si>
  <si>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</si>
  <si>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</si>
  <si>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</si>
  <si>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</si>
  <si>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</si>
  <si>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</si>
  <si>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</si>
  <si>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</si>
  <si>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</si>
  <si>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</si>
  <si>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</si>
  <si>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</si>
  <si>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</si>
  <si>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</si>
  <si>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</si>
  <si>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</si>
  <si>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</si>
  <si>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</si>
  <si>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</si>
  <si>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</si>
  <si>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</si>
  <si>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</si>
  <si>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</si>
  <si>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</si>
  <si>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</si>
  <si>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</si>
  <si>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</si>
  <si>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</si>
  <si>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</si>
  <si>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</si>
  <si>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</si>
  <si>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</si>
  <si>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</si>
  <si>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</si>
  <si>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</si>
  <si>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</si>
  <si>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</si>
  <si>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</si>
  <si>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</si>
  <si>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</si>
  <si>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</si>
  <si>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</si>
  <si>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</si>
  <si>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</si>
  <si>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</si>
  <si>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</si>
  <si>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</si>
  <si>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</si>
  <si>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</si>
  <si>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</si>
  <si>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</si>
  <si>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</si>
  <si>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</si>
  <si>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</si>
  <si>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</si>
  <si>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</si>
  <si>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</si>
  <si>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</si>
  <si>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</si>
  <si>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</si>
  <si>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</si>
  <si>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</si>
  <si>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</si>
  <si>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</si>
  <si>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</si>
  <si>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</si>
  <si>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</si>
  <si>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</si>
  <si>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</si>
  <si>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</si>
  <si>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</si>
  <si>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</si>
  <si>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</si>
  <si>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</si>
  <si>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</si>
  <si>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</si>
  <si>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</si>
  <si>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</si>
  <si>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</si>
  <si>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</si>
  <si>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</si>
  <si>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</si>
  <si>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</si>
  <si>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</si>
  <si>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</si>
  <si>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</si>
  <si>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</si>
  <si>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</si>
  <si>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</si>
  <si>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</si>
  <si>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</si>
  <si>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</si>
  <si>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</si>
  <si>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</si>
  <si>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</si>
  <si>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</si>
  <si>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</si>
  <si>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</si>
  <si>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</si>
  <si>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</si>
  <si>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</si>
  <si>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</si>
  <si>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</si>
  <si>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</si>
  <si>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</si>
  <si>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</si>
  <si>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</si>
  <si>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</si>
  <si>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</si>
  <si>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</si>
  <si>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</si>
  <si>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</si>
  <si>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</si>
  <si>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</si>
  <si>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</si>
  <si>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</si>
  <si>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</si>
  <si>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</si>
  <si>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</si>
  <si>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</si>
  <si>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</si>
  <si>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</si>
  <si>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</si>
  <si>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</si>
  <si>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</si>
  <si>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</si>
  <si>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</si>
  <si>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</si>
  <si>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</si>
  <si>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</si>
  <si>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</si>
  <si>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</si>
  <si>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</si>
  <si>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</si>
  <si>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</si>
  <si>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</si>
  <si>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</si>
  <si>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</si>
  <si>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</si>
  <si>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</si>
  <si>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</si>
  <si>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</si>
  <si>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</si>
  <si>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</si>
  <si>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</si>
  <si>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</si>
  <si>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</si>
  <si>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</si>
  <si>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</si>
  <si>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</si>
  <si>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</si>
  <si>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</si>
  <si>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</si>
  <si>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</si>
  <si>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</si>
  <si>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</si>
  <si>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</si>
  <si>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</si>
  <si>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</si>
  <si>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</si>
  <si>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</si>
  <si>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</si>
  <si>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</si>
  <si>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</si>
  <si>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</si>
  <si>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</si>
  <si>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</si>
  <si>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</si>
  <si>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</si>
  <si>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</si>
  <si>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</si>
  <si>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</si>
  <si>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</si>
  <si>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</si>
  <si>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</si>
  <si>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</si>
  <si>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</si>
  <si>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</si>
  <si>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</si>
  <si>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</si>
  <si>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</si>
  <si>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</si>
  <si>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</si>
  <si>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</si>
  <si>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</si>
  <si>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</si>
  <si>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</si>
  <si>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</si>
  <si>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</si>
  <si>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</si>
  <si>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</si>
  <si>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</si>
  <si>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</si>
  <si>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</si>
  <si>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</si>
  <si>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</si>
  <si>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</si>
  <si>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</si>
  <si>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</si>
  <si>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</si>
  <si>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</si>
  <si>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</si>
  <si>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</si>
  <si>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</si>
  <si>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</si>
  <si>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</si>
  <si>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</si>
  <si>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</si>
  <si>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</si>
  <si>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</si>
  <si>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</si>
  <si>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</si>
  <si>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</si>
  <si>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</si>
  <si>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</si>
  <si>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</si>
  <si>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</si>
  <si>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</si>
  <si>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</si>
  <si>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</si>
  <si>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</si>
  <si>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</si>
  <si>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</si>
  <si>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</si>
  <si>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</si>
  <si>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</si>
  <si>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</si>
  <si>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</si>
  <si>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</si>
  <si>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</si>
  <si>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</si>
  <si>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</si>
  <si>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</si>
  <si>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</si>
  <si>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</si>
  <si>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</si>
  <si>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</si>
  <si>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</si>
  <si>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</si>
  <si>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</si>
  <si>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</si>
  <si>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</si>
  <si>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</si>
  <si>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</si>
  <si>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</si>
  <si>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</si>
  <si>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</si>
  <si>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</si>
  <si>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</si>
  <si>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</si>
  <si>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</si>
  <si>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</si>
  <si>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</si>
  <si>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</si>
  <si>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</si>
  <si>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</si>
  <si>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</si>
  <si>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</si>
  <si>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</si>
  <si>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</si>
  <si>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</si>
  <si>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</si>
  <si>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</si>
  <si>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</si>
  <si>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</si>
  <si>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</si>
  <si>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</si>
  <si>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</si>
  <si>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</si>
  <si>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</si>
  <si>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</si>
  <si>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</si>
  <si>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</si>
  <si>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</si>
  <si>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</si>
  <si>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</si>
  <si>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</si>
  <si>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</si>
  <si>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</si>
  <si>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</si>
  <si>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</si>
  <si>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</si>
  <si>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</si>
  <si>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</si>
  <si>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</si>
  <si>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</si>
  <si>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</si>
  <si>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</si>
  <si>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</si>
  <si>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</si>
  <si>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</si>
  <si>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</si>
  <si>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</si>
  <si>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</si>
  <si>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</si>
  <si>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</si>
  <si>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</si>
  <si>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</si>
  <si>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</si>
  <si>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</si>
  <si>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</si>
  <si>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</si>
  <si>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</si>
  <si>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</si>
  <si>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</si>
  <si>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</si>
  <si>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</si>
  <si>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</si>
  <si>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</si>
  <si>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</si>
  <si>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</si>
  <si>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</si>
  <si>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</si>
  <si>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</si>
  <si>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</si>
  <si>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</si>
  <si>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</si>
  <si>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</si>
  <si>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</si>
  <si>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</si>
  <si>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</si>
  <si>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</si>
  <si>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</si>
  <si>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</si>
  <si>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</si>
  <si>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</si>
  <si>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</si>
  <si>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</si>
  <si>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</si>
  <si>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</si>
  <si>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</si>
  <si>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</si>
  <si>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</si>
  <si>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</si>
  <si>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</si>
  <si>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</si>
  <si>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</si>
  <si>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</si>
  <si>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</si>
  <si>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</si>
  <si>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</si>
  <si>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</si>
  <si>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</si>
  <si>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</si>
  <si>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</si>
  <si>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</si>
  <si>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</si>
  <si>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</si>
  <si>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</si>
  <si>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</si>
  <si>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</si>
  <si>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</si>
  <si>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</si>
  <si>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</si>
  <si>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</si>
  <si>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</si>
  <si>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</si>
  <si>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</si>
  <si>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</si>
  <si>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</si>
  <si>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</si>
  <si>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</si>
  <si>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</si>
  <si>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</si>
  <si>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</si>
  <si>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</si>
  <si>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</si>
  <si>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</si>
  <si>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</si>
  <si>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</si>
  <si>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</si>
  <si>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</si>
  <si>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</si>
  <si>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</si>
  <si>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</si>
  <si>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</si>
  <si>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</si>
  <si>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</si>
  <si>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</si>
  <si>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</si>
  <si>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</si>
  <si>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</si>
  <si>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</si>
  <si>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</si>
  <si>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</si>
  <si>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</si>
  <si>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</si>
  <si>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</si>
  <si>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</si>
  <si>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</si>
  <si>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</si>
  <si>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</si>
  <si>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</si>
  <si>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</si>
  <si>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</si>
  <si>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</si>
  <si>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</si>
  <si>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</si>
  <si>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</si>
  <si>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</si>
  <si>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</si>
  <si>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</si>
  <si>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</si>
  <si>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</si>
  <si>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</si>
  <si>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</si>
  <si>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</si>
  <si>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</si>
  <si>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</si>
  <si>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</si>
  <si>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</si>
  <si>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</si>
  <si>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</si>
  <si>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</si>
  <si>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</si>
  <si>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</si>
  <si>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</si>
  <si>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</si>
  <si>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</si>
  <si>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</si>
  <si>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</si>
  <si>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</si>
  <si>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</si>
  <si>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</si>
  <si>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</si>
  <si>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</si>
  <si>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</si>
  <si>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</si>
  <si>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</si>
  <si>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</si>
  <si>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</si>
  <si>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</si>
  <si>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FRANCE</t>
  </si>
  <si>
    <t>Caisse de Refinancement de l'Habitat</t>
  </si>
  <si>
    <t xml:space="preserve">Reporting Date: </t>
  </si>
  <si>
    <t>Cut-off Date:</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</si>
  <si>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</si>
  <si>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</si>
  <si>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</si>
  <si>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</si>
  <si>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</si>
  <si>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</si>
  <si>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</si>
  <si>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</si>
  <si>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</si>
  <si>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</si>
  <si>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</si>
  <si>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</si>
  <si>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</si>
  <si>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</si>
  <si>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</si>
  <si>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</si>
  <si>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</si>
  <si>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</si>
  <si>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</si>
  <si>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</si>
  <si>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</si>
  <si>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</si>
  <si>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</si>
  <si>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</si>
  <si>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</si>
  <si>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</si>
  <si>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</si>
  <si>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</si>
  <si>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</si>
  <si>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</si>
  <si>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</si>
  <si>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</si>
  <si>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</si>
  <si>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http://www.crh-bonds.com/English_Presentation.html</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</si>
  <si>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</si>
  <si>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</si>
  <si>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</si>
  <si>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</si>
  <si>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</si>
  <si>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</si>
  <si>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</si>
  <si>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</si>
  <si>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</si>
  <si>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</si>
  <si>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</si>
  <si>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</si>
  <si>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</si>
  <si>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</si>
  <si>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</si>
  <si>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</si>
  <si>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</si>
  <si>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</si>
  <si>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</si>
  <si>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</si>
  <si>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</si>
  <si>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</si>
  <si>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other</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</si>
  <si>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</si>
  <si>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</si>
  <si>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</si>
  <si>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</si>
  <si>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</si>
  <si>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</si>
  <si>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</si>
  <si>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</si>
  <si>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</si>
  <si>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</si>
  <si>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</si>
  <si>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</si>
  <si>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</si>
  <si>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</si>
  <si>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</si>
  <si>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</si>
  <si>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</si>
  <si>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</si>
  <si>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</si>
  <si>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</si>
  <si>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</si>
  <si>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</si>
  <si>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</si>
  <si>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</si>
  <si>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</si>
  <si>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</si>
  <si>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</si>
  <si>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</si>
  <si>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</si>
  <si>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</si>
  <si>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</si>
  <si>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</si>
  <si>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</si>
  <si>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</si>
  <si>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</si>
  <si>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</si>
  <si>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</si>
  <si>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</si>
  <si>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</si>
  <si>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</si>
  <si>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</si>
  <si>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</si>
  <si>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</si>
  <si>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</si>
  <si>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</si>
  <si>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</si>
  <si>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</si>
  <si>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</si>
  <si>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</si>
  <si>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</si>
  <si>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</si>
  <si>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</si>
  <si>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</si>
  <si>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</si>
  <si>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</si>
  <si>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</si>
  <si>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</si>
  <si>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</si>
  <si>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</si>
  <si>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</si>
  <si>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</si>
  <si>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</si>
  <si>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</si>
  <si>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</si>
  <si>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</si>
  <si>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</si>
  <si>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</si>
  <si>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</si>
  <si>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</si>
  <si>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</si>
  <si>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</si>
  <si>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</si>
  <si>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</si>
  <si>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</si>
  <si>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</si>
  <si>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</si>
  <si>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</si>
  <si>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</si>
  <si>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</si>
  <si>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</si>
  <si>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</si>
  <si>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</si>
  <si>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</si>
  <si>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</si>
  <si>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</si>
  <si>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</si>
  <si>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</si>
  <si>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</si>
  <si>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</si>
  <si>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</si>
  <si>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</si>
  <si>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</si>
  <si>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</si>
  <si>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</si>
  <si>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</si>
  <si>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</si>
  <si>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Auvergne-Rhône-Alpes</t>
  </si>
  <si>
    <t>Bourgogne-Franche-Comté</t>
  </si>
  <si>
    <t>Bretagne</t>
  </si>
  <si>
    <t>Corse</t>
  </si>
  <si>
    <t>Centre-Val-de-Loire</t>
  </si>
  <si>
    <t>DOM-TOM</t>
  </si>
  <si>
    <t>Grand-Est</t>
  </si>
  <si>
    <t>Hauts-de-France</t>
  </si>
  <si>
    <t>Ile-de-France</t>
  </si>
  <si>
    <t>Nouvelle-Aquitaine</t>
  </si>
  <si>
    <t>Normandie</t>
  </si>
  <si>
    <t>Occitanie</t>
  </si>
  <si>
    <t>Provence-Alpes-Côte-d'Azur</t>
  </si>
  <si>
    <t>Pays-de-la-Loire</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</si>
  <si>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</si>
  <si>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</si>
  <si>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</si>
  <si>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</si>
  <si>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</si>
  <si>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</si>
  <si>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</si>
  <si>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</si>
  <si>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</si>
  <si>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</si>
  <si>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</si>
  <si>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</si>
  <si>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</si>
  <si>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</si>
  <si>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</si>
  <si>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</si>
  <si>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</si>
  <si>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</si>
  <si>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</si>
  <si>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</si>
  <si>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</si>
  <si>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</si>
  <si>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</si>
  <si>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</si>
  <si>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</si>
  <si>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</si>
  <si>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</si>
  <si>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</si>
  <si>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</si>
  <si>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</si>
  <si>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</si>
  <si>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</si>
  <si>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</si>
  <si>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</si>
  <si>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</si>
  <si>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</si>
  <si>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</si>
  <si>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</si>
  <si>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</si>
  <si>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</si>
  <si>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</si>
  <si>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</si>
  <si>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</si>
  <si>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</si>
  <si>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</si>
  <si>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</si>
  <si>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</si>
  <si>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</si>
  <si>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</si>
  <si>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</si>
  <si>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</si>
  <si>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</si>
  <si>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</si>
  <si>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</si>
  <si>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</si>
  <si>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</si>
  <si>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</si>
  <si>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</si>
  <si>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</si>
  <si>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</si>
  <si>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</si>
  <si>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</si>
  <si>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</si>
  <si>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</si>
  <si>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</si>
  <si>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</si>
  <si>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</si>
  <si>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</si>
  <si>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Number of loans</t>
  </si>
  <si>
    <t>Average outstanding balance (€)</t>
  </si>
  <si>
    <t>% of total
cover pool</t>
  </si>
  <si>
    <t>5 largest exposures (%)</t>
  </si>
  <si>
    <t>10 largest exposures (%)</t>
  </si>
  <si>
    <t>Loan size</t>
  </si>
  <si>
    <t xml:space="preserve">Number of loans </t>
  </si>
  <si>
    <t xml:space="preserve">Outstanding </t>
  </si>
  <si>
    <t>% of total cover pool (outstanding)</t>
  </si>
  <si>
    <t>0-200k€</t>
  </si>
  <si>
    <t>200-400k€</t>
  </si>
  <si>
    <t>400-600k€</t>
  </si>
  <si>
    <t>600-800k€</t>
  </si>
  <si>
    <t>800-1M€</t>
  </si>
  <si>
    <t>&gt;1M€</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</si>
  <si>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</si>
  <si>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</si>
  <si>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</si>
  <si>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</si>
  <si>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</si>
  <si>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</si>
  <si>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</si>
  <si>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</si>
  <si>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</si>
  <si>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</si>
  <si>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</si>
  <si>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</si>
  <si>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</si>
  <si>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</si>
  <si>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</si>
  <si>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</si>
  <si>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</si>
  <si>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</si>
  <si>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</si>
  <si>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</si>
  <si>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</si>
  <si>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</si>
  <si>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</si>
  <si>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</si>
  <si>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</si>
  <si>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</si>
  <si>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</si>
  <si>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</si>
  <si>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</si>
  <si>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</si>
  <si>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</si>
  <si>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</si>
  <si>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</si>
  <si>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</si>
  <si>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</si>
  <si>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</si>
  <si>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</si>
  <si>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</si>
  <si>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</si>
  <si>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</si>
  <si>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</si>
  <si>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</si>
  <si>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</si>
  <si>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</si>
  <si>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</si>
  <si>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</si>
  <si>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</si>
  <si>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</si>
  <si>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</si>
  <si>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</si>
  <si>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</si>
  <si>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</si>
  <si>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</si>
  <si>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</si>
  <si>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</si>
  <si>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</si>
  <si>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</si>
  <si>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</si>
  <si>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</si>
  <si>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</si>
  <si>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</si>
  <si>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</si>
  <si>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</si>
  <si>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</si>
  <si>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</si>
  <si>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</si>
  <si>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</si>
  <si>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</si>
  <si>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</si>
  <si>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</si>
  <si>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</si>
  <si>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</si>
  <si>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</si>
  <si>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</si>
  <si>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</si>
  <si>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</si>
  <si>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</si>
  <si>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</si>
  <si>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</si>
  <si>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</si>
  <si>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</si>
  <si>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</si>
  <si>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</si>
  <si>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</si>
  <si>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</si>
  <si>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</si>
  <si>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</si>
  <si>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</si>
  <si>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</si>
  <si>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</si>
  <si>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</si>
  <si>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</si>
  <si>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</si>
  <si>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</si>
  <si>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</si>
  <si>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</si>
  <si>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</si>
  <si>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</si>
  <si>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</si>
  <si>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</si>
  <si>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</si>
  <si>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</si>
  <si>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</si>
  <si>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</si>
  <si>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</si>
  <si>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</si>
  <si>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</si>
  <si>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Marc NOCART, Chief Executive Officer</t>
  </si>
  <si>
    <t>https://www.coveredbondlabel.com/issuer/46/</t>
  </si>
  <si>
    <t>As per prospectus</t>
  </si>
  <si>
    <t>BANQUE DE FRANCE</t>
  </si>
  <si>
    <t>CAISSE DE REFINANCEMENT DE L'HABITAT</t>
  </si>
  <si>
    <t>The Actual OC is the ratio between the nominal outstanding amount of coverpool and the nominal amount of covered bonds</t>
  </si>
  <si>
    <t>The minimum legal level of collaterisation under French law is set at 125% referred to in article R 214-21 of the French Monetary and Financial Code</t>
  </si>
  <si>
    <t>Fixed or floating</t>
  </si>
  <si>
    <t>Hard bullet only</t>
  </si>
  <si>
    <t>The ratio between the total outstanding amount of the loans and the valuation amount of real property at the loan origination date</t>
  </si>
  <si>
    <t>The  valuation of the real property is re-assesed with a statistical and automated method based on INSEE Index</t>
  </si>
  <si>
    <t>There are no non-performing loans in the CRH cover pool</t>
  </si>
  <si>
    <t>969500TVVZM86W7W5I94</t>
  </si>
  <si>
    <t>9W4ONDYI7MRRJYXY8R34</t>
  </si>
  <si>
    <t>EUROS</t>
  </si>
  <si>
    <t/>
  </si>
  <si>
    <t xml:space="preserve"> </t>
  </si>
  <si>
    <t xml:space="preserve">Since 2010, CRH has issued borrowings in Swiss francs (CHF) as well as in euros. Issuances in Swiss francs (CHF) represent less than 5%. This type of transaction does not expose CRH to any foreign exchange risk since it borrows in CHF, lends in CHF and receives, in the cover pool of loans it grants, loans in CHF. </t>
  </si>
  <si>
    <t>Worksheet B2: HTT Public Sector Assets</t>
  </si>
  <si>
    <t>Worksheet B3: HTT Shipping Assets</t>
  </si>
  <si>
    <t>B3. Harmonised Transparency Template - Shipping Assets</t>
  </si>
  <si>
    <t>[Please insert currency]</t>
  </si>
  <si>
    <t>CONTENT OF TAB B3</t>
  </si>
  <si>
    <t>9. Shipping Assets</t>
  </si>
  <si>
    <t>Shipping Loans</t>
  </si>
  <si>
    <t>S.9.1.1</t>
  </si>
  <si>
    <t>Number of shipping loans</t>
  </si>
  <si>
    <t>[For completion]</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</si>
  <si>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</si>
  <si>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</si>
  <si>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</si>
  <si>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</si>
  <si>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</si>
  <si>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</si>
  <si>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</si>
  <si>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</si>
  <si>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</si>
  <si>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</si>
  <si>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</si>
  <si>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</si>
  <si>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</si>
  <si>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</si>
  <si>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</si>
  <si>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</si>
  <si>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</si>
  <si>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</si>
  <si>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</si>
  <si>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</si>
  <si>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</si>
  <si>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</si>
  <si>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</si>
  <si>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</si>
  <si>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</si>
  <si>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</si>
  <si>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</si>
  <si>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</si>
  <si>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</si>
  <si>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</si>
  <si>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</si>
  <si>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</si>
  <si>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</si>
  <si>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</si>
  <si>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</si>
  <si>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</si>
  <si>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</si>
  <si>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</si>
  <si>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</si>
  <si>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</si>
  <si>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</si>
  <si>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</si>
  <si>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</si>
  <si>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</si>
  <si>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</si>
  <si>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</si>
  <si>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</si>
  <si>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</si>
  <si>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</si>
  <si>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</si>
  <si>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</si>
  <si>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</si>
  <si>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</si>
  <si>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</si>
  <si>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</si>
  <si>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</si>
  <si>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</si>
  <si>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</si>
  <si>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</si>
  <si>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</si>
  <si>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</si>
  <si>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</si>
  <si>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</si>
  <si>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</si>
  <si>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</si>
  <si>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</si>
  <si>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</si>
  <si>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</si>
  <si>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</si>
  <si>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</si>
  <si>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</si>
  <si>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</si>
  <si>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</si>
  <si>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</si>
  <si>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</si>
  <si>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</si>
  <si>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</si>
  <si>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</si>
  <si>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</si>
  <si>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</si>
  <si>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</si>
  <si>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</si>
  <si>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</si>
  <si>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</si>
  <si>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</si>
  <si>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</si>
  <si>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</si>
  <si>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</si>
  <si>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</si>
  <si>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</si>
  <si>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</si>
  <si>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</si>
  <si>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</si>
  <si>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</si>
  <si>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</si>
  <si>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</si>
  <si>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</si>
  <si>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</si>
  <si>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</si>
  <si>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</si>
  <si>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</si>
  <si>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</si>
  <si>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</si>
  <si>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</si>
  <si>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</si>
  <si>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</si>
  <si>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</si>
  <si>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</si>
  <si>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</si>
  <si>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</si>
  <si>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</si>
  <si>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</si>
  <si>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</si>
  <si>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</si>
  <si>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</si>
  <si>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</si>
  <si>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</si>
  <si>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</si>
  <si>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</si>
  <si>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</si>
  <si>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</si>
  <si>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</si>
  <si>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</si>
  <si>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</si>
  <si>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</si>
  <si>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</si>
  <si>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</si>
  <si>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</si>
  <si>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</si>
  <si>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</si>
  <si>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</si>
  <si>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</si>
  <si>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</si>
  <si>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</si>
  <si>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</si>
  <si>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</si>
  <si>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</si>
  <si>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</si>
  <si>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</si>
  <si>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</si>
  <si>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</si>
  <si>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</si>
  <si>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</si>
  <si>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</si>
  <si>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</si>
  <si>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</si>
  <si>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</si>
  <si>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</si>
  <si>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</si>
  <si>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</si>
  <si>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</si>
  <si>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</si>
  <si>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</si>
  <si>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</si>
  <si>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</si>
  <si>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</si>
  <si>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</si>
  <si>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</si>
  <si>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</si>
  <si>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</si>
  <si>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</si>
  <si>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</si>
  <si>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</si>
  <si>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</si>
  <si>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</si>
  <si>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</si>
  <si>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</si>
  <si>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</si>
  <si>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</si>
  <si>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</si>
  <si>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</si>
  <si>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</si>
  <si>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</si>
  <si>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</si>
  <si>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</si>
  <si>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</si>
  <si>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</si>
  <si>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</si>
  <si>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</si>
  <si>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</si>
  <si>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</si>
  <si>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</si>
  <si>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</si>
  <si>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</si>
  <si>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</si>
  <si>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</si>
  <si>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</si>
  <si>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</si>
  <si>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</si>
  <si>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</si>
  <si>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</si>
  <si>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</si>
  <si>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</si>
  <si>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</si>
  <si>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</si>
  <si>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</si>
  <si>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</si>
  <si>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</si>
  <si>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</si>
  <si>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</si>
  <si>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</si>
  <si>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</si>
  <si>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</si>
  <si>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</si>
  <si>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</si>
  <si>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</si>
  <si>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</si>
  <si>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</si>
  <si>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</si>
  <si>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</si>
  <si>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</si>
  <si>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</si>
  <si>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</si>
  <si>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</si>
  <si>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</si>
  <si>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</si>
  <si>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</si>
  <si>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</si>
  <si>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</si>
  <si>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</si>
  <si>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</si>
  <si>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</si>
  <si>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</si>
  <si>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</si>
  <si>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</si>
  <si>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</si>
  <si>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</si>
  <si>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</si>
  <si>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</si>
  <si>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</si>
  <si>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</si>
  <si>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</si>
  <si>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</si>
  <si>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</si>
  <si>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</si>
  <si>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</si>
  <si>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</si>
  <si>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</si>
  <si>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</si>
  <si>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</si>
  <si>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</si>
  <si>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</si>
  <si>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</si>
  <si>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</si>
  <si>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</si>
  <si>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</si>
  <si>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</si>
  <si>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</si>
  <si>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</si>
  <si>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</si>
  <si>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</si>
  <si>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</si>
  <si>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</si>
  <si>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</si>
  <si>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</si>
  <si>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</si>
  <si>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</si>
  <si>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</si>
  <si>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</si>
  <si>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</si>
  <si>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</si>
  <si>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</si>
  <si>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</si>
  <si>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</si>
  <si>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</si>
  <si>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</si>
  <si>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</si>
  <si>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</si>
  <si>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</si>
  <si>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</si>
  <si>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</si>
  <si>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</si>
  <si>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</si>
  <si>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</si>
  <si>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</si>
  <si>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</si>
  <si>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</si>
  <si>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</si>
  <si>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</si>
  <si>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</si>
  <si>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</si>
  <si>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</si>
  <si>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</si>
  <si>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</si>
  <si>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</si>
  <si>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</si>
  <si>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</si>
  <si>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</si>
  <si>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</si>
  <si>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</si>
  <si>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</si>
  <si>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</si>
  <si>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</si>
  <si>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</si>
  <si>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</si>
  <si>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</si>
  <si>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</si>
  <si>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</si>
  <si>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</si>
  <si>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</si>
  <si>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</si>
  <si>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</si>
  <si>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</si>
  <si>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</si>
  <si>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</si>
  <si>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</si>
  <si>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</si>
  <si>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</si>
  <si>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</si>
  <si>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</si>
  <si>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</si>
  <si>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</si>
  <si>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</si>
  <si>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</si>
  <si>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</si>
  <si>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</si>
  <si>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</si>
  <si>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</si>
  <si>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</si>
  <si>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</si>
  <si>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</si>
  <si>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</si>
  <si>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</si>
  <si>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</si>
  <si>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</si>
  <si>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</si>
  <si>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</si>
  <si>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</si>
  <si>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</si>
  <si>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</si>
  <si>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</si>
  <si>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</si>
  <si>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</si>
  <si>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</si>
  <si>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</si>
  <si>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</si>
  <si>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</si>
  <si>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</si>
  <si>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</si>
  <si>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</si>
  <si>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</si>
  <si>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</si>
  <si>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</si>
  <si>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</si>
  <si>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</si>
  <si>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</si>
  <si>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</si>
  <si>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</si>
  <si>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</si>
  <si>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</si>
  <si>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</si>
  <si>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</si>
  <si>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</si>
  <si>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</si>
  <si>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</si>
  <si>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</si>
  <si>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</si>
  <si>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</si>
  <si>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</si>
  <si>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</si>
  <si>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</si>
  <si>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</si>
  <si>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</si>
  <si>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</si>
  <si>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</si>
  <si>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</si>
  <si>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</si>
  <si>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</si>
  <si>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</si>
  <si>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</si>
  <si>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</si>
  <si>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</si>
  <si>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</si>
  <si>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</si>
  <si>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</si>
  <si>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</si>
  <si>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</si>
  <si>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</si>
  <si>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</si>
  <si>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</si>
  <si>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</si>
  <si>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xml:space="preserve">Contractual maturities are calculated assuming a zero prepayment scenario on the cover pool.
Expected maturities are calculated with a prepayment assumption </t>
  </si>
  <si>
    <t>Frequency of revaluation is mostly quaterly, sometimes semi-annually</t>
  </si>
  <si>
    <t xml:space="preserve">The cover pool of CRH is exclusively composed of French residential home loans.
Eligible loans are compliant with provisions of CRR article 129.3 of June 2013, in correction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assed financed ;
2) or by a joint and several guarantee from an eligible protection provider according to the article 129-e of the European regulation "CRR".
</t>
  </si>
  <si>
    <r>
      <rPr>
        <b/>
        <sz val="11"/>
        <rFont val="Calibri"/>
        <family val="2"/>
        <scheme val="minor"/>
      </rPr>
      <t xml:space="preserve">Interest risk : </t>
    </r>
    <r>
      <rPr>
        <sz val="11"/>
        <rFont val="Calibri"/>
        <family val="2"/>
        <scheme val="minor"/>
      </rPr>
      <t xml:space="preserve">
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r>
    <r>
      <rPr>
        <b/>
        <sz val="11"/>
        <rFont val="Calibri"/>
        <family val="2"/>
        <scheme val="minor"/>
      </rPr>
      <t xml:space="preserve">Currency risk : </t>
    </r>
    <r>
      <rPr>
        <sz val="11"/>
        <rFont val="Calibri"/>
        <family val="2"/>
        <scheme val="minor"/>
      </rPr>
      <t xml:space="preserve">
Since 2010, CRH has issued borrowings in Swiss francs (CHF) as well as in euros. Issuances in Swiss francs (CHF) represent less than 5%. This type of transaction does not expose CRH to any foreign exchange risk since it borrows in CHF, lends in CHF and receives, in the cover pool of loans it grants, loans in CHF. </t>
    </r>
  </si>
  <si>
    <t>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</si>
</sst>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dd/mm/yy;@"/>
    <numFmt numFmtId="169" formatCode="#,##0_ ;\-#,##0\ "/>
    <numFmt numFmtId="170" formatCode="_-* #,##0.0\ _€_-;\-* #,##0.0\ _€_-;_-* \-??\ _€_-;_-@_-"/>
    <numFmt numFmtId="171" formatCode="_-* #,##0.00\ _€_-;\-* #,##0.00\ _€_-;_-* \-??\ _€_-;_-@_-"/>
    <numFmt numFmtId="172" formatCode="_-* #,##0.0\ _€_-;\-* #,##0.0\ _€_-;_-* \-?\ _€_-;_-@_-"/>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b/>
      <sz val="20"/>
      <color indexed="8"/>
      <name val="Calibri"/>
      <family val="2"/>
      <charset val="1"/>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12"/>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sz val="11"/>
      <name val="Calibri"/>
      <family val="2"/>
      <charset val="1"/>
    </font>
    <font>
      <sz val="7"/>
      <name val="Times New Roman"/>
      <family val="1"/>
      <charset val="1"/>
    </font>
    <font>
      <i/>
      <sz val="11"/>
      <name val="Calibri"/>
      <family val="2"/>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name val="Mangal"/>
      <family val="2"/>
    </font>
    <font>
      <sz val="10"/>
      <color indexed="23"/>
      <name val="Arial"/>
      <family val="2"/>
      <charset val="1"/>
    </font>
    <font>
      <u/>
      <sz val="10"/>
      <name val="Arial"/>
      <family val="2"/>
      <charset val="1"/>
    </font>
    <font>
      <sz val="11"/>
      <color indexed="8"/>
      <name val="Calibri"/>
      <family val="2"/>
      <charset val="1"/>
    </font>
    <font>
      <i/>
      <sz val="11"/>
      <color indexed="56"/>
      <name val="Calibri"/>
      <family val="2"/>
      <charset val="1"/>
    </font>
    <font>
      <sz val="11"/>
      <name val="Calibri"/>
      <family val="2"/>
    </font>
    <font>
      <u/>
      <sz val="11"/>
      <color theme="0"/>
      <name val="Calibri"/>
      <family val="2"/>
      <scheme val="minor"/>
    </font>
    <font>
      <sz val="9"/>
      <name val="Calibri"/>
      <family val="2"/>
      <scheme val="minor"/>
    </font>
    <font>
      <b/>
      <sz val="20"/>
      <name val="Calibri"/>
      <family val="2"/>
    </font>
    <font>
      <b/>
      <sz val="16"/>
      <name val="Calibri"/>
      <family val="2"/>
      <scheme val="minor"/>
    </font>
    <font>
      <sz val="16"/>
      <name val="Calibri"/>
      <family val="2"/>
    </font>
    <font>
      <u/>
      <sz val="11"/>
      <name val="Calibri"/>
      <family val="2"/>
    </font>
    <font>
      <u/>
      <sz val="11"/>
      <name val="Calibri"/>
      <family val="2"/>
      <charset val="1"/>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21"/>
        <bgColor indexed="38"/>
      </patternFill>
    </fill>
    <fill>
      <patternFill patternType="solid">
        <fgColor indexed="22"/>
        <bgColor indexed="31"/>
      </patternFill>
    </fill>
    <fill>
      <patternFill patternType="solid">
        <fgColor theme="0"/>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right/>
      <top style="hair">
        <color indexed="8"/>
      </top>
      <bottom style="hair">
        <color indexed="8"/>
      </bottom>
      <diagonal/>
    </border>
    <border>
      <left style="medium">
        <color rgb="FFE36E00"/>
      </left>
      <right style="medium">
        <color rgb="FFE36E00"/>
      </right>
      <top style="medium">
        <color rgb="FFE36E00"/>
      </top>
      <bottom style="medium">
        <color rgb="FFE36E00"/>
      </bottom>
      <diagonal/>
    </border>
  </borders>
  <cellStyleXfs count="14">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1" fillId="0" borderId="0"/>
    <xf numFmtId="0" fontId="50" fillId="0" borderId="0" applyNumberFormat="0" applyFill="0" applyBorder="0" applyAlignment="0" applyProtection="0"/>
    <xf numFmtId="0" fontId="52" fillId="0" borderId="0" applyNumberFormat="0" applyFill="0" applyBorder="0" applyAlignment="0" applyProtection="0"/>
    <xf numFmtId="9" fontId="63" fillId="0" borderId="0" applyFill="0" applyBorder="0" applyAlignment="0" applyProtection="0"/>
    <xf numFmtId="0" fontId="41" fillId="0" borderId="0"/>
  </cellStyleXfs>
  <cellXfs count="6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xf>
    <xf numFmtId="0" fontId="12"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5"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6" fillId="5" borderId="0" xfId="0" applyFont="1" applyFill="1" applyBorder="1" applyAlignment="1" applyProtection="1">
      <alignment horizontal="center" vertical="center" wrapText="1"/>
    </xf>
    <xf numFmtId="0" fontId="40" fillId="0" borderId="0" xfId="0" applyFont="1" applyBorder="1" applyAlignment="1">
      <alignment horizontal="center" vertical="center"/>
    </xf>
    <xf numFmtId="0" fontId="41" fillId="7" borderId="0" xfId="9" applyFill="1" applyAlignment="1">
      <alignment horizontal="right"/>
    </xf>
    <xf numFmtId="0" fontId="42" fillId="7" borderId="0" xfId="9" applyFont="1" applyFill="1"/>
    <xf numFmtId="0" fontId="41" fillId="7" borderId="0" xfId="9" applyFill="1"/>
    <xf numFmtId="0" fontId="41" fillId="0" borderId="0" xfId="9" applyFill="1"/>
    <xf numFmtId="0" fontId="41" fillId="0" borderId="0" xfId="9" applyAlignment="1">
      <alignment horizontal="center"/>
    </xf>
    <xf numFmtId="0" fontId="43" fillId="0" borderId="0" xfId="9" applyFont="1" applyAlignment="1">
      <alignment horizontal="right"/>
    </xf>
    <xf numFmtId="0" fontId="44" fillId="0" borderId="0" xfId="9" applyFont="1" applyBorder="1"/>
    <xf numFmtId="0" fontId="41" fillId="0" borderId="0" xfId="9" applyBorder="1"/>
    <xf numFmtId="0" fontId="41" fillId="0" borderId="0" xfId="9"/>
    <xf numFmtId="0" fontId="43" fillId="0" borderId="0" xfId="9" applyFont="1" applyBorder="1" applyAlignment="1">
      <alignment horizontal="right"/>
    </xf>
    <xf numFmtId="14" fontId="45" fillId="0" borderId="0" xfId="9" applyNumberFormat="1" applyFont="1" applyBorder="1" applyAlignment="1">
      <alignment horizontal="right"/>
    </xf>
    <xf numFmtId="0" fontId="46" fillId="0" borderId="0" xfId="9" applyFont="1" applyFill="1" applyBorder="1" applyAlignment="1" applyProtection="1">
      <alignment horizontal="right"/>
    </xf>
    <xf numFmtId="0" fontId="48" fillId="0" borderId="0" xfId="9" applyFont="1" applyProtection="1"/>
    <xf numFmtId="0" fontId="48" fillId="0" borderId="0" xfId="9" applyFont="1" applyAlignment="1">
      <alignment horizontal="left" vertical="top" wrapText="1"/>
    </xf>
    <xf numFmtId="0" fontId="49" fillId="0" borderId="0" xfId="9" applyFont="1"/>
    <xf numFmtId="0" fontId="42" fillId="7" borderId="0" xfId="9" applyFont="1" applyFill="1" applyAlignment="1">
      <alignment horizontal="center"/>
    </xf>
    <xf numFmtId="0" fontId="42" fillId="0" borderId="0" xfId="9" applyFont="1" applyFill="1"/>
    <xf numFmtId="0" fontId="41" fillId="8" borderId="14" xfId="9" applyFont="1" applyFill="1" applyBorder="1"/>
    <xf numFmtId="0" fontId="41" fillId="8" borderId="15" xfId="9" applyFont="1" applyFill="1" applyBorder="1"/>
    <xf numFmtId="0" fontId="41" fillId="0" borderId="16" xfId="9" applyFont="1" applyBorder="1" applyProtection="1"/>
    <xf numFmtId="0" fontId="41" fillId="0" borderId="17" xfId="9" applyFont="1" applyBorder="1"/>
    <xf numFmtId="0" fontId="41" fillId="0" borderId="18" xfId="9" applyFont="1" applyBorder="1"/>
    <xf numFmtId="0" fontId="41" fillId="8" borderId="19" xfId="9" applyFont="1" applyFill="1" applyBorder="1"/>
    <xf numFmtId="0" fontId="41" fillId="8" borderId="20" xfId="9" applyFont="1" applyFill="1" applyBorder="1"/>
    <xf numFmtId="0" fontId="41" fillId="0" borderId="21" xfId="9" applyFont="1" applyBorder="1" applyProtection="1"/>
    <xf numFmtId="0" fontId="41" fillId="0" borderId="20" xfId="9" applyFont="1" applyBorder="1"/>
    <xf numFmtId="0" fontId="41" fillId="0" borderId="22" xfId="9" applyFont="1" applyBorder="1"/>
    <xf numFmtId="0" fontId="41" fillId="8" borderId="23" xfId="9" applyFont="1" applyFill="1" applyBorder="1"/>
    <xf numFmtId="0" fontId="41" fillId="8" borderId="24" xfId="9" applyFont="1" applyFill="1" applyBorder="1"/>
    <xf numFmtId="0" fontId="41" fillId="0" borderId="24" xfId="9" applyFont="1" applyBorder="1"/>
    <xf numFmtId="0" fontId="41" fillId="0" borderId="26" xfId="9" applyFont="1" applyBorder="1"/>
    <xf numFmtId="0" fontId="41" fillId="0" borderId="0" xfId="9" applyFill="1" applyAlignment="1">
      <alignment horizontal="center"/>
    </xf>
    <xf numFmtId="0" fontId="51" fillId="0" borderId="15" xfId="9" applyFont="1" applyFill="1" applyBorder="1"/>
    <xf numFmtId="0" fontId="52" fillId="0" borderId="0" xfId="11" applyFill="1" applyBorder="1" applyAlignment="1" applyProtection="1"/>
    <xf numFmtId="0" fontId="41" fillId="0" borderId="0" xfId="9" applyFill="1" applyBorder="1"/>
    <xf numFmtId="0" fontId="51" fillId="0" borderId="0" xfId="9" applyFont="1" applyFill="1" applyBorder="1"/>
    <xf numFmtId="0" fontId="41" fillId="0" borderId="24" xfId="9" applyFont="1" applyFill="1" applyBorder="1"/>
    <xf numFmtId="0" fontId="41" fillId="0" borderId="26" xfId="9" applyFont="1" applyFill="1" applyBorder="1"/>
    <xf numFmtId="0" fontId="41" fillId="8" borderId="27" xfId="9" applyFont="1" applyFill="1" applyBorder="1" applyAlignment="1">
      <alignment horizontal="center"/>
    </xf>
    <xf numFmtId="0" fontId="41" fillId="8" borderId="28" xfId="9" applyFont="1" applyFill="1" applyBorder="1" applyAlignment="1">
      <alignment horizontal="center"/>
    </xf>
    <xf numFmtId="0" fontId="41" fillId="8" borderId="29" xfId="9" applyFont="1" applyFill="1" applyBorder="1" applyAlignment="1">
      <alignment horizontal="center"/>
    </xf>
    <xf numFmtId="0" fontId="41" fillId="8" borderId="30" xfId="9" applyFont="1" applyFill="1" applyBorder="1"/>
    <xf numFmtId="0" fontId="41" fillId="8" borderId="0" xfId="9" applyFont="1" applyFill="1" applyBorder="1"/>
    <xf numFmtId="0" fontId="41" fillId="8" borderId="31" xfId="9" applyFont="1" applyFill="1" applyBorder="1"/>
    <xf numFmtId="0" fontId="45" fillId="0" borderId="32" xfId="9" applyFont="1" applyBorder="1" applyAlignment="1">
      <alignment horizontal="center"/>
    </xf>
    <xf numFmtId="0" fontId="45" fillId="0" borderId="31" xfId="9" applyFont="1" applyBorder="1" applyAlignment="1">
      <alignment horizontal="center"/>
    </xf>
    <xf numFmtId="0" fontId="45" fillId="0" borderId="33" xfId="9" applyFont="1" applyBorder="1" applyAlignment="1">
      <alignment horizontal="center"/>
    </xf>
    <xf numFmtId="0" fontId="41" fillId="8" borderId="34" xfId="9" applyFont="1" applyFill="1" applyBorder="1"/>
    <xf numFmtId="0" fontId="45" fillId="0" borderId="21" xfId="9" applyFont="1" applyBorder="1" applyAlignment="1">
      <alignment horizontal="center"/>
    </xf>
    <xf numFmtId="0" fontId="45" fillId="0" borderId="34" xfId="9" applyFont="1" applyBorder="1" applyAlignment="1">
      <alignment horizontal="center"/>
    </xf>
    <xf numFmtId="0" fontId="45" fillId="0" borderId="22" xfId="9" applyFont="1" applyBorder="1" applyAlignment="1">
      <alignment horizontal="center"/>
    </xf>
    <xf numFmtId="0" fontId="41" fillId="8" borderId="35" xfId="9" applyFont="1" applyFill="1" applyBorder="1"/>
    <xf numFmtId="0" fontId="45" fillId="0" borderId="25" xfId="9" applyFont="1" applyBorder="1" applyAlignment="1">
      <alignment horizontal="center"/>
    </xf>
    <xf numFmtId="0" fontId="45" fillId="0" borderId="35" xfId="9" applyFont="1" applyBorder="1" applyAlignment="1">
      <alignment horizontal="center"/>
    </xf>
    <xf numFmtId="0" fontId="45" fillId="0" borderId="26" xfId="9" applyFont="1" applyBorder="1" applyAlignment="1">
      <alignment horizontal="center"/>
    </xf>
    <xf numFmtId="0" fontId="41" fillId="0" borderId="0" xfId="9" applyFont="1" applyFill="1" applyBorder="1"/>
    <xf numFmtId="0" fontId="45" fillId="0" borderId="0" xfId="9" applyFont="1" applyFill="1" applyBorder="1" applyAlignment="1">
      <alignment horizontal="center"/>
    </xf>
    <xf numFmtId="0" fontId="41" fillId="0" borderId="36" xfId="9" applyBorder="1"/>
    <xf numFmtId="0" fontId="41" fillId="8" borderId="37" xfId="9" applyFont="1" applyFill="1" applyBorder="1" applyAlignment="1">
      <alignment horizontal="center"/>
    </xf>
    <xf numFmtId="0" fontId="41" fillId="8" borderId="38" xfId="9" applyFont="1" applyFill="1" applyBorder="1" applyAlignment="1">
      <alignment horizontal="center"/>
    </xf>
    <xf numFmtId="0" fontId="41" fillId="8" borderId="39" xfId="9" applyFont="1" applyFill="1" applyBorder="1" applyAlignment="1">
      <alignment horizontal="center"/>
    </xf>
    <xf numFmtId="0" fontId="41" fillId="8" borderId="38" xfId="9" applyFont="1" applyFill="1" applyBorder="1"/>
    <xf numFmtId="0" fontId="45" fillId="0" borderId="16" xfId="9" applyFont="1" applyBorder="1" applyAlignment="1">
      <alignment horizontal="center"/>
    </xf>
    <xf numFmtId="0" fontId="45" fillId="0" borderId="40" xfId="9" applyFont="1" applyBorder="1" applyAlignment="1">
      <alignment horizontal="center"/>
    </xf>
    <xf numFmtId="0" fontId="45" fillId="0" borderId="41" xfId="9" applyFont="1" applyBorder="1" applyAlignment="1">
      <alignment horizontal="center"/>
    </xf>
    <xf numFmtId="0" fontId="45" fillId="0" borderId="42" xfId="9" applyFont="1" applyBorder="1" applyAlignment="1">
      <alignment horizontal="center"/>
    </xf>
    <xf numFmtId="0" fontId="45" fillId="0" borderId="43" xfId="9" applyFont="1" applyBorder="1" applyAlignment="1">
      <alignment horizontal="center"/>
    </xf>
    <xf numFmtId="0" fontId="41" fillId="8" borderId="15" xfId="9" applyFont="1" applyFill="1" applyBorder="1" applyAlignment="1">
      <alignment horizontal="right"/>
    </xf>
    <xf numFmtId="0" fontId="41" fillId="8" borderId="45" xfId="9" applyFont="1" applyFill="1" applyBorder="1" applyAlignment="1">
      <alignment horizontal="right"/>
    </xf>
    <xf numFmtId="0" fontId="41" fillId="0" borderId="0" xfId="9" applyFont="1"/>
    <xf numFmtId="0" fontId="41" fillId="0" borderId="0" xfId="9" applyFont="1" applyAlignment="1">
      <alignment horizontal="center"/>
    </xf>
    <xf numFmtId="0" fontId="50" fillId="0" borderId="0" xfId="10" applyFill="1" applyBorder="1" applyAlignment="1" applyProtection="1"/>
    <xf numFmtId="0" fontId="55" fillId="0" borderId="0" xfId="9" applyFont="1"/>
    <xf numFmtId="0" fontId="43" fillId="0" borderId="0" xfId="9" applyFont="1"/>
    <xf numFmtId="0" fontId="41" fillId="0" borderId="16" xfId="9" applyFont="1" applyBorder="1"/>
    <xf numFmtId="0" fontId="41" fillId="0" borderId="46" xfId="9" applyFont="1" applyBorder="1"/>
    <xf numFmtId="0" fontId="41" fillId="0" borderId="47" xfId="9" applyFont="1" applyBorder="1"/>
    <xf numFmtId="0" fontId="41" fillId="0" borderId="21" xfId="9" applyFont="1" applyBorder="1"/>
    <xf numFmtId="0" fontId="41" fillId="8" borderId="48" xfId="9" applyFont="1" applyFill="1" applyBorder="1"/>
    <xf numFmtId="0" fontId="41" fillId="8" borderId="49" xfId="9" applyFont="1" applyFill="1" applyBorder="1"/>
    <xf numFmtId="0" fontId="41" fillId="0" borderId="49" xfId="9" applyFont="1" applyBorder="1"/>
    <xf numFmtId="0" fontId="41" fillId="0" borderId="51" xfId="9" applyFont="1" applyBorder="1"/>
    <xf numFmtId="0" fontId="41" fillId="0" borderId="0" xfId="9" applyFont="1" applyFill="1" applyAlignment="1">
      <alignment horizontal="center"/>
    </xf>
    <xf numFmtId="0" fontId="41" fillId="0" borderId="15" xfId="9" applyFont="1" applyFill="1" applyBorder="1"/>
    <xf numFmtId="0" fontId="41" fillId="0" borderId="0" xfId="9" applyFont="1" applyFill="1"/>
    <xf numFmtId="0" fontId="41" fillId="8" borderId="53" xfId="9" applyFont="1" applyFill="1" applyBorder="1"/>
    <xf numFmtId="0" fontId="41" fillId="8" borderId="17" xfId="9" applyFont="1" applyFill="1" applyBorder="1"/>
    <xf numFmtId="0" fontId="41" fillId="0" borderId="49" xfId="9" applyFont="1" applyFill="1" applyBorder="1"/>
    <xf numFmtId="0" fontId="41" fillId="0" borderId="51" xfId="9" applyFont="1" applyFill="1" applyBorder="1"/>
    <xf numFmtId="0" fontId="41" fillId="8" borderId="16" xfId="9" applyFont="1" applyFill="1" applyBorder="1" applyAlignment="1">
      <alignment horizontal="left"/>
    </xf>
    <xf numFmtId="0" fontId="41" fillId="8" borderId="39" xfId="9" applyFont="1" applyFill="1" applyBorder="1" applyAlignment="1">
      <alignment horizontal="left"/>
    </xf>
    <xf numFmtId="0" fontId="41" fillId="8" borderId="55" xfId="9" applyFont="1" applyFill="1" applyBorder="1" applyAlignment="1">
      <alignment horizontal="center"/>
    </xf>
    <xf numFmtId="0" fontId="41" fillId="8" borderId="25" xfId="9" applyFont="1" applyFill="1" applyBorder="1" applyAlignment="1">
      <alignment horizontal="left"/>
    </xf>
    <xf numFmtId="0" fontId="41" fillId="8" borderId="56" xfId="9" applyFont="1" applyFill="1" applyBorder="1" applyAlignment="1">
      <alignment horizontal="left"/>
    </xf>
    <xf numFmtId="0" fontId="41" fillId="8" borderId="57" xfId="9" applyFont="1" applyFill="1" applyBorder="1"/>
    <xf numFmtId="0" fontId="41" fillId="8" borderId="58" xfId="9" applyFont="1" applyFill="1" applyBorder="1"/>
    <xf numFmtId="3" fontId="41" fillId="0" borderId="59" xfId="9" applyNumberFormat="1" applyFont="1" applyFill="1" applyBorder="1" applyAlignment="1">
      <alignment horizontal="center"/>
    </xf>
    <xf numFmtId="0" fontId="41" fillId="0" borderId="54" xfId="9" applyBorder="1"/>
    <xf numFmtId="0" fontId="41" fillId="0" borderId="18" xfId="9" applyBorder="1"/>
    <xf numFmtId="0" fontId="41" fillId="8" borderId="21" xfId="9" applyFont="1" applyFill="1" applyBorder="1"/>
    <xf numFmtId="0" fontId="54" fillId="8" borderId="60" xfId="9" applyFont="1" applyFill="1" applyBorder="1"/>
    <xf numFmtId="3" fontId="41" fillId="0" borderId="34" xfId="9" applyNumberFormat="1" applyFont="1" applyFill="1" applyBorder="1" applyAlignment="1">
      <alignment horizontal="center"/>
    </xf>
    <xf numFmtId="0" fontId="41" fillId="0" borderId="21" xfId="9" applyFill="1" applyBorder="1"/>
    <xf numFmtId="0" fontId="41" fillId="0" borderId="22" xfId="9" applyFill="1" applyBorder="1"/>
    <xf numFmtId="0" fontId="41" fillId="8" borderId="60" xfId="9" applyFont="1" applyFill="1" applyBorder="1"/>
    <xf numFmtId="0" fontId="41" fillId="0" borderId="21" xfId="9" applyBorder="1"/>
    <xf numFmtId="0" fontId="41" fillId="0" borderId="22" xfId="9" applyBorder="1"/>
    <xf numFmtId="0" fontId="41" fillId="8" borderId="50" xfId="9" applyFont="1" applyFill="1" applyBorder="1"/>
    <xf numFmtId="0" fontId="41" fillId="8" borderId="61" xfId="9" applyFont="1" applyFill="1" applyBorder="1"/>
    <xf numFmtId="3" fontId="41" fillId="0" borderId="62" xfId="9" applyNumberFormat="1" applyFont="1" applyFill="1" applyBorder="1" applyAlignment="1">
      <alignment horizontal="center"/>
    </xf>
    <xf numFmtId="0" fontId="41" fillId="0" borderId="50" xfId="9" applyBorder="1"/>
    <xf numFmtId="0" fontId="41" fillId="0" borderId="51" xfId="9" applyBorder="1"/>
    <xf numFmtId="0" fontId="41" fillId="8" borderId="27" xfId="9" applyFont="1" applyFill="1" applyBorder="1"/>
    <xf numFmtId="0" fontId="43" fillId="8" borderId="52" xfId="9" applyFont="1" applyFill="1" applyBorder="1"/>
    <xf numFmtId="0" fontId="41" fillId="8" borderId="52" xfId="9" applyFont="1" applyFill="1" applyBorder="1"/>
    <xf numFmtId="3" fontId="41" fillId="0" borderId="28" xfId="9" applyNumberFormat="1" applyFont="1" applyFill="1" applyBorder="1" applyAlignment="1">
      <alignment horizontal="center"/>
    </xf>
    <xf numFmtId="0" fontId="41" fillId="0" borderId="63" xfId="9" applyBorder="1"/>
    <xf numFmtId="0" fontId="41" fillId="0" borderId="29" xfId="9" applyBorder="1"/>
    <xf numFmtId="3" fontId="41" fillId="0" borderId="0" xfId="9" applyNumberFormat="1" applyFont="1" applyFill="1" applyAlignment="1">
      <alignment horizontal="center"/>
    </xf>
    <xf numFmtId="0" fontId="41" fillId="8" borderId="64" xfId="9" applyFont="1" applyFill="1" applyBorder="1"/>
    <xf numFmtId="0" fontId="41" fillId="0" borderId="26" xfId="9" applyBorder="1"/>
    <xf numFmtId="0" fontId="41" fillId="8" borderId="17" xfId="9" applyFont="1" applyFill="1" applyBorder="1" applyAlignment="1">
      <alignment horizontal="center" wrapText="1"/>
    </xf>
    <xf numFmtId="0" fontId="41" fillId="8" borderId="41" xfId="9" applyFont="1" applyFill="1" applyBorder="1" applyAlignment="1">
      <alignment horizontal="center" wrapText="1"/>
    </xf>
    <xf numFmtId="10" fontId="41" fillId="0" borderId="31" xfId="9" applyNumberFormat="1" applyFont="1" applyBorder="1" applyAlignment="1">
      <alignment horizontal="center"/>
    </xf>
    <xf numFmtId="10" fontId="41" fillId="0" borderId="65" xfId="9" applyNumberFormat="1" applyFont="1" applyBorder="1" applyAlignment="1">
      <alignment horizontal="center"/>
    </xf>
    <xf numFmtId="165" fontId="45" fillId="0" borderId="34" xfId="9" applyNumberFormat="1" applyFont="1" applyBorder="1" applyAlignment="1">
      <alignment horizontal="center"/>
    </xf>
    <xf numFmtId="165" fontId="45" fillId="0" borderId="66" xfId="9" applyNumberFormat="1" applyFont="1" applyBorder="1" applyAlignment="1">
      <alignment horizontal="center"/>
    </xf>
    <xf numFmtId="165" fontId="45" fillId="0" borderId="42" xfId="9" applyNumberFormat="1" applyFont="1" applyBorder="1" applyAlignment="1">
      <alignment horizontal="center"/>
    </xf>
    <xf numFmtId="165" fontId="45" fillId="0" borderId="56" xfId="9" applyNumberFormat="1" applyFont="1" applyBorder="1" applyAlignment="1">
      <alignment horizontal="center"/>
    </xf>
    <xf numFmtId="0" fontId="42" fillId="0" borderId="0" xfId="9" applyFont="1" applyFill="1" applyBorder="1"/>
    <xf numFmtId="0" fontId="55" fillId="0" borderId="0" xfId="9" applyFont="1" applyFill="1" applyBorder="1"/>
    <xf numFmtId="0" fontId="41" fillId="8" borderId="67" xfId="9" applyFont="1" applyFill="1" applyBorder="1" applyAlignment="1">
      <alignment horizontal="center"/>
    </xf>
    <xf numFmtId="0" fontId="41" fillId="8" borderId="44" xfId="9" applyFont="1" applyFill="1" applyBorder="1" applyAlignment="1">
      <alignment horizontal="center"/>
    </xf>
    <xf numFmtId="0" fontId="41" fillId="0" borderId="25" xfId="9" applyFont="1" applyBorder="1" applyAlignment="1">
      <alignment horizontal="center"/>
    </xf>
    <xf numFmtId="0" fontId="41" fillId="0" borderId="42" xfId="9" applyFont="1" applyBorder="1" applyAlignment="1">
      <alignment horizontal="center"/>
    </xf>
    <xf numFmtId="0" fontId="41" fillId="0" borderId="43" xfId="9" applyFont="1" applyBorder="1" applyAlignment="1">
      <alignment horizontal="center"/>
    </xf>
    <xf numFmtId="0" fontId="55" fillId="0" borderId="0" xfId="9" applyFont="1" applyFill="1"/>
    <xf numFmtId="0" fontId="46" fillId="0" borderId="0" xfId="9" applyFont="1" applyFill="1"/>
    <xf numFmtId="0" fontId="47" fillId="0" borderId="0" xfId="9" applyFont="1" applyAlignment="1">
      <alignment horizontal="center"/>
    </xf>
    <xf numFmtId="0" fontId="46" fillId="0" borderId="0" xfId="9" applyFont="1"/>
    <xf numFmtId="0" fontId="43" fillId="8" borderId="27" xfId="9" applyFont="1" applyFill="1" applyBorder="1"/>
    <xf numFmtId="0" fontId="41" fillId="0" borderId="0" xfId="9" applyFont="1" applyBorder="1"/>
    <xf numFmtId="0" fontId="41" fillId="8" borderId="69" xfId="9" applyFont="1" applyFill="1" applyBorder="1"/>
    <xf numFmtId="0" fontId="41" fillId="8" borderId="64" xfId="9" applyFont="1" applyFill="1" applyBorder="1" applyAlignment="1">
      <alignment horizontal="right"/>
    </xf>
    <xf numFmtId="169" fontId="41" fillId="0" borderId="29" xfId="9" applyNumberFormat="1" applyFont="1" applyFill="1" applyBorder="1" applyAlignment="1">
      <alignment horizontal="right"/>
    </xf>
    <xf numFmtId="0" fontId="41" fillId="8" borderId="70" xfId="9" applyFont="1" applyFill="1" applyBorder="1"/>
    <xf numFmtId="0" fontId="41" fillId="8" borderId="71" xfId="9" applyFont="1" applyFill="1" applyBorder="1"/>
    <xf numFmtId="0" fontId="41" fillId="8" borderId="59" xfId="9" applyFont="1" applyFill="1" applyBorder="1"/>
    <xf numFmtId="169" fontId="41" fillId="0" borderId="33" xfId="9" applyNumberFormat="1" applyFont="1" applyFill="1" applyBorder="1" applyAlignment="1">
      <alignment horizontal="right"/>
    </xf>
    <xf numFmtId="0" fontId="41" fillId="8" borderId="72" xfId="9" applyFont="1" applyFill="1" applyBorder="1"/>
    <xf numFmtId="0" fontId="41" fillId="8" borderId="73" xfId="9" applyFont="1" applyFill="1" applyBorder="1"/>
    <xf numFmtId="3" fontId="41" fillId="0" borderId="0" xfId="9" applyNumberFormat="1" applyFont="1" applyBorder="1" applyAlignment="1">
      <alignment horizontal="right" indent="1"/>
    </xf>
    <xf numFmtId="0" fontId="56" fillId="0" borderId="0" xfId="9" applyFont="1" applyAlignment="1">
      <alignment vertical="top"/>
    </xf>
    <xf numFmtId="0" fontId="41" fillId="0" borderId="0" xfId="9" applyFont="1" applyAlignment="1">
      <alignment vertical="top"/>
    </xf>
    <xf numFmtId="0" fontId="56" fillId="0" borderId="0" xfId="9" applyFont="1" applyAlignment="1">
      <alignment horizontal="left"/>
    </xf>
    <xf numFmtId="0" fontId="56" fillId="0" borderId="0" xfId="9" applyFont="1" applyAlignment="1">
      <alignment vertical="center"/>
    </xf>
    <xf numFmtId="0" fontId="41" fillId="0" borderId="0" xfId="9" applyFont="1" applyAlignment="1">
      <alignment horizontal="center" vertical="center"/>
    </xf>
    <xf numFmtId="0" fontId="55" fillId="0" borderId="0" xfId="9" applyFont="1" applyBorder="1"/>
    <xf numFmtId="0" fontId="51" fillId="0" borderId="24" xfId="9" applyFont="1" applyFill="1" applyBorder="1"/>
    <xf numFmtId="0" fontId="51" fillId="0" borderId="26" xfId="9" applyFont="1" applyFill="1" applyBorder="1"/>
    <xf numFmtId="0" fontId="59" fillId="8" borderId="64" xfId="9" applyFont="1" applyFill="1" applyBorder="1" applyAlignment="1">
      <alignment horizontal="center"/>
    </xf>
    <xf numFmtId="0" fontId="59" fillId="8" borderId="29" xfId="9" applyFont="1" applyFill="1" applyBorder="1" applyAlignment="1">
      <alignment horizontal="center"/>
    </xf>
    <xf numFmtId="0" fontId="59" fillId="8" borderId="27" xfId="9" applyFont="1" applyFill="1" applyBorder="1" applyAlignment="1">
      <alignment horizontal="left"/>
    </xf>
    <xf numFmtId="0" fontId="59" fillId="8" borderId="75" xfId="9" applyFont="1" applyFill="1" applyBorder="1" applyAlignment="1">
      <alignment horizontal="left"/>
    </xf>
    <xf numFmtId="0" fontId="41" fillId="0" borderId="31" xfId="9" applyFont="1" applyBorder="1"/>
    <xf numFmtId="167" fontId="41" fillId="0" borderId="36" xfId="9" applyNumberFormat="1" applyFont="1" applyBorder="1"/>
    <xf numFmtId="0" fontId="41" fillId="0" borderId="70" xfId="9" applyFont="1" applyBorder="1"/>
    <xf numFmtId="0" fontId="41" fillId="0" borderId="33" xfId="9" applyFont="1" applyBorder="1"/>
    <xf numFmtId="0" fontId="41" fillId="0" borderId="19" xfId="9" applyFont="1" applyFill="1" applyBorder="1"/>
    <xf numFmtId="0" fontId="41" fillId="0" borderId="22" xfId="9" applyFont="1" applyFill="1" applyBorder="1"/>
    <xf numFmtId="0" fontId="54" fillId="8" borderId="20" xfId="9" applyFont="1" applyFill="1" applyBorder="1"/>
    <xf numFmtId="0" fontId="41" fillId="0" borderId="34" xfId="9" applyFont="1" applyBorder="1"/>
    <xf numFmtId="167" fontId="41" fillId="0" borderId="22" xfId="9" applyNumberFormat="1" applyFont="1" applyBorder="1"/>
    <xf numFmtId="0" fontId="41" fillId="0" borderId="19" xfId="9" applyFont="1" applyBorder="1"/>
    <xf numFmtId="0" fontId="41" fillId="0" borderId="31" xfId="9" applyFont="1" applyFill="1" applyBorder="1"/>
    <xf numFmtId="0" fontId="41" fillId="0" borderId="48" xfId="9" applyFont="1" applyBorder="1"/>
    <xf numFmtId="167" fontId="41" fillId="0" borderId="28" xfId="9" applyNumberFormat="1" applyBorder="1" applyAlignment="1">
      <alignment horizontal="center"/>
    </xf>
    <xf numFmtId="167" fontId="41" fillId="0" borderId="29" xfId="9" applyNumberFormat="1" applyFont="1" applyBorder="1" applyAlignment="1">
      <alignment horizontal="center"/>
    </xf>
    <xf numFmtId="0" fontId="41" fillId="0" borderId="0" xfId="9" applyFill="1" applyBorder="1" applyAlignment="1">
      <alignment horizontal="center"/>
    </xf>
    <xf numFmtId="0" fontId="43" fillId="0" borderId="24" xfId="9" applyFont="1" applyFill="1" applyBorder="1"/>
    <xf numFmtId="167" fontId="41" fillId="0" borderId="24" xfId="9" applyNumberFormat="1" applyFont="1" applyFill="1" applyBorder="1"/>
    <xf numFmtId="0" fontId="43" fillId="8" borderId="23" xfId="9" applyFont="1" applyFill="1" applyBorder="1" applyAlignment="1">
      <alignment horizontal="right"/>
    </xf>
    <xf numFmtId="167" fontId="41" fillId="0" borderId="35" xfId="9" applyNumberFormat="1" applyFont="1" applyBorder="1" applyAlignment="1">
      <alignment horizontal="center"/>
    </xf>
    <xf numFmtId="0" fontId="41" fillId="0" borderId="24" xfId="9" applyBorder="1"/>
    <xf numFmtId="0" fontId="41" fillId="8" borderId="52" xfId="9" applyFont="1" applyFill="1" applyBorder="1" applyAlignment="1">
      <alignment horizontal="center"/>
    </xf>
    <xf numFmtId="0" fontId="41" fillId="8" borderId="76" xfId="9" applyFont="1" applyFill="1" applyBorder="1"/>
    <xf numFmtId="0" fontId="41" fillId="0" borderId="32" xfId="9" applyFont="1" applyBorder="1"/>
    <xf numFmtId="0" fontId="41" fillId="0" borderId="65" xfId="9" applyFont="1" applyBorder="1"/>
    <xf numFmtId="3" fontId="41" fillId="0" borderId="21" xfId="9" applyNumberFormat="1" applyFont="1" applyFill="1" applyBorder="1" applyAlignment="1">
      <alignment horizontal="center"/>
    </xf>
    <xf numFmtId="3" fontId="41" fillId="0" borderId="66" xfId="9" applyNumberFormat="1" applyFont="1" applyFill="1" applyBorder="1" applyAlignment="1">
      <alignment horizontal="center"/>
    </xf>
    <xf numFmtId="3" fontId="54" fillId="0" borderId="0" xfId="9" applyNumberFormat="1" applyFont="1" applyBorder="1"/>
    <xf numFmtId="0" fontId="41" fillId="0" borderId="66" xfId="9" applyFont="1" applyBorder="1"/>
    <xf numFmtId="0" fontId="43" fillId="8" borderId="64" xfId="9" applyFont="1" applyFill="1" applyBorder="1" applyAlignment="1">
      <alignment horizontal="right"/>
    </xf>
    <xf numFmtId="3" fontId="41" fillId="0" borderId="63" xfId="9" applyNumberFormat="1" applyBorder="1" applyAlignment="1">
      <alignment horizontal="center"/>
    </xf>
    <xf numFmtId="3" fontId="41" fillId="0" borderId="44" xfId="9" applyNumberFormat="1" applyBorder="1" applyAlignment="1">
      <alignment horizontal="center"/>
    </xf>
    <xf numFmtId="0" fontId="43" fillId="0" borderId="24" xfId="9" applyFont="1" applyFill="1" applyBorder="1" applyAlignment="1">
      <alignment horizontal="right"/>
    </xf>
    <xf numFmtId="0" fontId="41" fillId="0" borderId="24" xfId="9" applyFill="1" applyBorder="1"/>
    <xf numFmtId="0" fontId="43" fillId="8" borderId="45" xfId="9" applyFont="1" applyFill="1" applyBorder="1" applyAlignment="1">
      <alignment horizontal="right"/>
    </xf>
    <xf numFmtId="3" fontId="41" fillId="0" borderId="25" xfId="9" applyNumberFormat="1" applyBorder="1" applyAlignment="1">
      <alignment horizontal="center"/>
    </xf>
    <xf numFmtId="3" fontId="54" fillId="0" borderId="0" xfId="9" applyNumberFormat="1" applyFont="1" applyFill="1" applyBorder="1"/>
    <xf numFmtId="0" fontId="41" fillId="0" borderId="21" xfId="9" applyFont="1" applyFill="1" applyBorder="1"/>
    <xf numFmtId="0" fontId="41" fillId="0" borderId="34" xfId="9" applyFont="1" applyFill="1" applyBorder="1"/>
    <xf numFmtId="0" fontId="41" fillId="0" borderId="20" xfId="9" applyFont="1" applyFill="1" applyBorder="1"/>
    <xf numFmtId="0" fontId="41" fillId="0" borderId="66" xfId="9" applyFont="1" applyFill="1" applyBorder="1"/>
    <xf numFmtId="0" fontId="41" fillId="0" borderId="32" xfId="9" applyFont="1" applyFill="1" applyBorder="1"/>
    <xf numFmtId="0" fontId="41" fillId="0" borderId="65" xfId="9" applyFont="1" applyFill="1" applyBorder="1"/>
    <xf numFmtId="3" fontId="41" fillId="0" borderId="63" xfId="9" applyNumberFormat="1" applyFont="1" applyFill="1" applyBorder="1" applyAlignment="1">
      <alignment horizontal="center"/>
    </xf>
    <xf numFmtId="3" fontId="41" fillId="0" borderId="44" xfId="9" applyNumberFormat="1" applyFont="1" applyFill="1" applyBorder="1" applyAlignment="1">
      <alignment horizontal="center"/>
    </xf>
    <xf numFmtId="0" fontId="43" fillId="8" borderId="23" xfId="9" applyFont="1" applyFill="1" applyBorder="1"/>
    <xf numFmtId="3" fontId="41" fillId="0" borderId="25" xfId="9" applyNumberFormat="1" applyFont="1" applyFill="1" applyBorder="1" applyAlignment="1">
      <alignment horizontal="center"/>
    </xf>
    <xf numFmtId="0" fontId="41" fillId="8" borderId="53" xfId="9" applyFill="1" applyBorder="1"/>
    <xf numFmtId="0" fontId="41" fillId="8" borderId="58" xfId="9" applyFont="1" applyFill="1" applyBorder="1" applyAlignment="1">
      <alignment horizontal="right"/>
    </xf>
    <xf numFmtId="3" fontId="41" fillId="0" borderId="40" xfId="9" applyNumberFormat="1" applyFont="1" applyFill="1" applyBorder="1" applyAlignment="1">
      <alignment horizontal="center"/>
    </xf>
    <xf numFmtId="3" fontId="41" fillId="0" borderId="41" xfId="9" applyNumberFormat="1" applyFont="1" applyFill="1" applyBorder="1" applyAlignment="1">
      <alignment horizontal="center"/>
    </xf>
    <xf numFmtId="0" fontId="41" fillId="8" borderId="48" xfId="9" applyFill="1" applyBorder="1"/>
    <xf numFmtId="0" fontId="41" fillId="0" borderId="42" xfId="9" applyFont="1" applyFill="1" applyBorder="1"/>
    <xf numFmtId="0" fontId="41" fillId="0" borderId="43" xfId="9" applyFont="1" applyFill="1" applyBorder="1"/>
    <xf numFmtId="0" fontId="46" fillId="8" borderId="27" xfId="9" applyFont="1" applyFill="1" applyBorder="1"/>
    <xf numFmtId="0" fontId="41" fillId="8" borderId="52" xfId="9" applyFont="1" applyFill="1" applyBorder="1" applyAlignment="1">
      <alignment horizontal="left"/>
    </xf>
    <xf numFmtId="0" fontId="41" fillId="8" borderId="29" xfId="9" applyFont="1" applyFill="1" applyBorder="1"/>
    <xf numFmtId="0" fontId="41" fillId="8" borderId="77" xfId="9" applyFont="1" applyFill="1" applyBorder="1"/>
    <xf numFmtId="0" fontId="41" fillId="8" borderId="46" xfId="9" applyFont="1" applyFill="1" applyBorder="1" applyAlignment="1">
      <alignment horizontal="center"/>
    </xf>
    <xf numFmtId="0" fontId="41" fillId="0" borderId="38" xfId="9" applyFont="1" applyBorder="1"/>
    <xf numFmtId="0" fontId="41" fillId="8" borderId="42" xfId="9" applyFont="1" applyFill="1" applyBorder="1"/>
    <xf numFmtId="0" fontId="41" fillId="0" borderId="42" xfId="9" applyFont="1" applyBorder="1"/>
    <xf numFmtId="0" fontId="41" fillId="8" borderId="47" xfId="9" applyFont="1" applyFill="1" applyBorder="1" applyAlignment="1">
      <alignment horizontal="center"/>
    </xf>
    <xf numFmtId="0" fontId="41" fillId="8" borderId="36" xfId="9" applyFont="1" applyFill="1" applyBorder="1" applyAlignment="1">
      <alignment horizontal="center"/>
    </xf>
    <xf numFmtId="0" fontId="41" fillId="0" borderId="41" xfId="9" applyBorder="1"/>
    <xf numFmtId="0" fontId="41" fillId="0" borderId="66" xfId="9" applyBorder="1"/>
    <xf numFmtId="0" fontId="41" fillId="0" borderId="65" xfId="9" applyBorder="1"/>
    <xf numFmtId="0" fontId="43" fillId="8" borderId="53" xfId="9" applyFont="1" applyFill="1" applyBorder="1" applyAlignment="1"/>
    <xf numFmtId="0" fontId="43" fillId="8" borderId="17" xfId="9" applyFont="1" applyFill="1" applyBorder="1" applyAlignment="1">
      <alignment horizontal="right"/>
    </xf>
    <xf numFmtId="0" fontId="43" fillId="8" borderId="23" xfId="9" applyFont="1" applyFill="1" applyBorder="1" applyAlignment="1"/>
    <xf numFmtId="0" fontId="43" fillId="8" borderId="24" xfId="9" applyFont="1" applyFill="1" applyBorder="1" applyAlignment="1">
      <alignment horizontal="right"/>
    </xf>
    <xf numFmtId="0" fontId="41" fillId="0" borderId="56" xfId="9" applyBorder="1"/>
    <xf numFmtId="0" fontId="43" fillId="0" borderId="52" xfId="9" applyFont="1" applyFill="1" applyBorder="1" applyAlignment="1"/>
    <xf numFmtId="0" fontId="60" fillId="0" borderId="52" xfId="9" applyFont="1" applyFill="1" applyBorder="1" applyAlignment="1">
      <alignment horizontal="right"/>
    </xf>
    <xf numFmtId="0" fontId="41" fillId="0" borderId="52" xfId="9" applyFill="1" applyBorder="1"/>
    <xf numFmtId="0" fontId="41" fillId="8" borderId="53" xfId="9" applyFont="1" applyFill="1" applyBorder="1" applyAlignment="1"/>
    <xf numFmtId="0" fontId="43" fillId="8" borderId="58" xfId="9" applyFont="1" applyFill="1" applyBorder="1" applyAlignment="1">
      <alignment horizontal="right"/>
    </xf>
    <xf numFmtId="0" fontId="43" fillId="0" borderId="0" xfId="9" applyFont="1" applyFill="1" applyBorder="1" applyAlignment="1"/>
    <xf numFmtId="0" fontId="61" fillId="0" borderId="0" xfId="9" applyFont="1" applyFill="1" applyBorder="1" applyAlignment="1">
      <alignment horizontal="right"/>
    </xf>
    <xf numFmtId="0" fontId="62" fillId="0" borderId="0" xfId="9" applyFont="1" applyFill="1" applyBorder="1"/>
    <xf numFmtId="0" fontId="62" fillId="0" borderId="0" xfId="9" applyFont="1"/>
    <xf numFmtId="0" fontId="62" fillId="0" borderId="32" xfId="9" applyFont="1" applyBorder="1"/>
    <xf numFmtId="0" fontId="62" fillId="0" borderId="65" xfId="9" applyFont="1" applyBorder="1"/>
    <xf numFmtId="0" fontId="41" fillId="8" borderId="79" xfId="9" applyFont="1" applyFill="1" applyBorder="1"/>
    <xf numFmtId="0" fontId="62" fillId="0" borderId="21" xfId="9" applyFont="1" applyBorder="1"/>
    <xf numFmtId="0" fontId="62" fillId="0" borderId="66" xfId="9" applyFont="1" applyBorder="1"/>
    <xf numFmtId="0" fontId="41" fillId="0" borderId="28" xfId="9" applyBorder="1"/>
    <xf numFmtId="0" fontId="41" fillId="8" borderId="75" xfId="9" applyFont="1" applyFill="1" applyBorder="1" applyAlignment="1">
      <alignment horizontal="center" wrapText="1"/>
    </xf>
    <xf numFmtId="0" fontId="41" fillId="8" borderId="67" xfId="9" applyFont="1" applyFill="1" applyBorder="1"/>
    <xf numFmtId="0" fontId="41" fillId="0" borderId="29" xfId="9" applyFont="1" applyFill="1" applyBorder="1" applyAlignment="1">
      <alignment horizontal="center"/>
    </xf>
    <xf numFmtId="0" fontId="41" fillId="8" borderId="37" xfId="9" applyFont="1" applyFill="1" applyBorder="1"/>
    <xf numFmtId="0" fontId="41" fillId="8" borderId="79" xfId="9" applyFont="1" applyFill="1" applyBorder="1" applyAlignment="1">
      <alignment horizontal="right"/>
    </xf>
    <xf numFmtId="0" fontId="41" fillId="0" borderId="22" xfId="9" applyFont="1" applyFill="1" applyBorder="1" applyAlignment="1">
      <alignment horizontal="center"/>
    </xf>
    <xf numFmtId="0" fontId="41" fillId="8" borderId="55" xfId="9" applyFont="1" applyFill="1" applyBorder="1" applyAlignment="1">
      <alignment horizontal="right"/>
    </xf>
    <xf numFmtId="0" fontId="41" fillId="0" borderId="26" xfId="9" applyFont="1" applyFill="1" applyBorder="1" applyAlignment="1">
      <alignment horizontal="center"/>
    </xf>
    <xf numFmtId="1" fontId="41" fillId="0" borderId="60" xfId="12" applyNumberFormat="1" applyFont="1" applyFill="1" applyBorder="1" applyAlignment="1" applyProtection="1">
      <alignment horizontal="center"/>
    </xf>
    <xf numFmtId="0" fontId="55" fillId="0" borderId="0" xfId="9" applyFont="1" applyFill="1" applyBorder="1" applyAlignment="1">
      <alignment horizontal="left"/>
    </xf>
    <xf numFmtId="0" fontId="51" fillId="0" borderId="0" xfId="9" applyFont="1" applyFill="1" applyBorder="1" applyAlignment="1">
      <alignment horizontal="center"/>
    </xf>
    <xf numFmtId="0" fontId="41" fillId="0" borderId="0" xfId="9" applyFont="1" applyBorder="1" applyAlignment="1">
      <alignment horizontal="center" wrapText="1"/>
    </xf>
    <xf numFmtId="0" fontId="41" fillId="0" borderId="0" xfId="9" applyBorder="1" applyAlignment="1">
      <alignment horizontal="center"/>
    </xf>
    <xf numFmtId="0" fontId="41" fillId="0" borderId="30" xfId="9" applyFont="1" applyBorder="1"/>
    <xf numFmtId="0" fontId="41" fillId="0" borderId="40" xfId="9" applyFont="1" applyBorder="1"/>
    <xf numFmtId="0" fontId="41" fillId="0" borderId="23" xfId="9" applyBorder="1"/>
    <xf numFmtId="0" fontId="41" fillId="0" borderId="42" xfId="9" applyBorder="1"/>
    <xf numFmtId="0" fontId="43" fillId="8" borderId="27" xfId="9" applyFont="1" applyFill="1" applyBorder="1" applyAlignment="1">
      <alignment wrapText="1"/>
    </xf>
    <xf numFmtId="0" fontId="43" fillId="8" borderId="44" xfId="9" applyFont="1" applyFill="1" applyBorder="1" applyAlignment="1">
      <alignment horizontal="center"/>
    </xf>
    <xf numFmtId="170" fontId="41" fillId="0" borderId="39" xfId="9" applyNumberFormat="1" applyFont="1" applyFill="1" applyBorder="1" applyAlignment="1">
      <alignment horizontal="center"/>
    </xf>
    <xf numFmtId="0" fontId="41" fillId="8" borderId="19" xfId="9" applyFont="1" applyFill="1" applyBorder="1" applyAlignment="1"/>
    <xf numFmtId="170" fontId="41" fillId="0" borderId="66" xfId="9" applyNumberFormat="1" applyFont="1" applyFill="1" applyBorder="1" applyAlignment="1">
      <alignment horizontal="center"/>
    </xf>
    <xf numFmtId="0" fontId="41" fillId="8" borderId="72" xfId="9" applyFont="1" applyFill="1" applyBorder="1" applyAlignment="1"/>
    <xf numFmtId="170" fontId="41" fillId="0" borderId="43" xfId="9" applyNumberFormat="1" applyFont="1" applyFill="1" applyBorder="1" applyAlignment="1">
      <alignment horizontal="center"/>
    </xf>
    <xf numFmtId="171" fontId="41" fillId="0" borderId="0" xfId="9" applyNumberFormat="1" applyFont="1" applyFill="1" applyAlignment="1">
      <alignment horizontal="center"/>
    </xf>
    <xf numFmtId="0" fontId="41" fillId="0" borderId="0" xfId="9" applyFont="1" applyFill="1" applyBorder="1" applyAlignment="1">
      <alignment horizontal="center"/>
    </xf>
    <xf numFmtId="0" fontId="41" fillId="8" borderId="77" xfId="9" applyFont="1" applyFill="1" applyBorder="1" applyAlignment="1">
      <alignment horizontal="center"/>
    </xf>
    <xf numFmtId="170" fontId="53" fillId="0" borderId="66" xfId="9" applyNumberFormat="1" applyFont="1" applyFill="1" applyBorder="1" applyAlignment="1">
      <alignment horizontal="center"/>
    </xf>
    <xf numFmtId="0" fontId="64" fillId="0" borderId="0" xfId="9" applyFont="1" applyBorder="1"/>
    <xf numFmtId="0" fontId="41" fillId="8" borderId="55" xfId="9" applyFont="1" applyFill="1" applyBorder="1"/>
    <xf numFmtId="0" fontId="41" fillId="8" borderId="45" xfId="9" applyFont="1" applyFill="1" applyBorder="1"/>
    <xf numFmtId="0" fontId="43" fillId="0" borderId="0" xfId="9" applyFont="1" applyFill="1"/>
    <xf numFmtId="0" fontId="41" fillId="0" borderId="75" xfId="9" applyFont="1" applyFill="1" applyBorder="1" applyAlignment="1">
      <alignment horizontal="center"/>
    </xf>
    <xf numFmtId="0" fontId="41" fillId="8" borderId="53" xfId="9" applyFont="1" applyFill="1" applyBorder="1" applyAlignment="1">
      <alignment horizontal="left"/>
    </xf>
    <xf numFmtId="0" fontId="41" fillId="8" borderId="18" xfId="9" applyFont="1" applyFill="1" applyBorder="1"/>
    <xf numFmtId="171" fontId="41" fillId="0" borderId="33" xfId="9" applyNumberFormat="1" applyFont="1" applyFill="1" applyBorder="1"/>
    <xf numFmtId="0" fontId="41" fillId="8" borderId="30" xfId="9" applyFont="1" applyFill="1" applyBorder="1" applyAlignment="1">
      <alignment horizontal="left"/>
    </xf>
    <xf numFmtId="0" fontId="41" fillId="8" borderId="36" xfId="9" applyFont="1" applyFill="1" applyBorder="1"/>
    <xf numFmtId="0" fontId="41" fillId="8" borderId="27" xfId="9" applyFont="1" applyFill="1" applyBorder="1" applyAlignment="1">
      <alignment horizontal="left"/>
    </xf>
    <xf numFmtId="0" fontId="43" fillId="8" borderId="29" xfId="9" applyFont="1" applyFill="1" applyBorder="1" applyAlignment="1">
      <alignment horizontal="right"/>
    </xf>
    <xf numFmtId="170" fontId="41" fillId="0" borderId="29" xfId="9" applyNumberFormat="1" applyFont="1" applyFill="1" applyBorder="1"/>
    <xf numFmtId="0" fontId="41" fillId="8" borderId="80" xfId="9" applyFont="1" applyFill="1" applyBorder="1" applyAlignment="1">
      <alignment horizontal="left"/>
    </xf>
    <xf numFmtId="0" fontId="41" fillId="8" borderId="81" xfId="9" applyFont="1" applyFill="1" applyBorder="1" applyAlignment="1">
      <alignment horizontal="left"/>
    </xf>
    <xf numFmtId="0" fontId="41" fillId="8" borderId="79" xfId="9" applyFont="1" applyFill="1" applyBorder="1" applyAlignment="1">
      <alignment horizontal="left"/>
    </xf>
    <xf numFmtId="0" fontId="41" fillId="8" borderId="82" xfId="9" applyFont="1" applyFill="1" applyBorder="1" applyAlignment="1">
      <alignment horizontal="left"/>
    </xf>
    <xf numFmtId="0" fontId="41" fillId="8" borderId="27" xfId="9" applyFont="1" applyFill="1" applyBorder="1" applyAlignment="1">
      <alignment horizontal="right"/>
    </xf>
    <xf numFmtId="0" fontId="41" fillId="0" borderId="0" xfId="9" applyFont="1" applyAlignment="1">
      <alignment horizontal="right"/>
    </xf>
    <xf numFmtId="0" fontId="41" fillId="8" borderId="30" xfId="9" applyFont="1" applyFill="1" applyBorder="1" applyAlignment="1">
      <alignment horizontal="center"/>
    </xf>
    <xf numFmtId="172" fontId="41" fillId="0" borderId="41" xfId="9" applyNumberFormat="1" applyFont="1" applyFill="1" applyBorder="1"/>
    <xf numFmtId="0" fontId="41" fillId="8" borderId="19" xfId="9" applyFont="1" applyFill="1" applyBorder="1" applyAlignment="1">
      <alignment horizontal="center"/>
    </xf>
    <xf numFmtId="172" fontId="41" fillId="0" borderId="66" xfId="9" applyNumberFormat="1" applyFont="1" applyFill="1" applyBorder="1"/>
    <xf numFmtId="0" fontId="41" fillId="8" borderId="23" xfId="9" applyFont="1" applyFill="1" applyBorder="1" applyAlignment="1">
      <alignment horizontal="center"/>
    </xf>
    <xf numFmtId="172" fontId="41" fillId="0" borderId="43" xfId="9" applyNumberFormat="1" applyFont="1" applyFill="1" applyBorder="1"/>
    <xf numFmtId="171" fontId="54" fillId="0" borderId="0" xfId="9" applyNumberFormat="1" applyFont="1" applyFill="1" applyAlignment="1">
      <alignment horizontal="center"/>
    </xf>
    <xf numFmtId="0" fontId="41" fillId="8" borderId="75" xfId="9" applyFont="1" applyFill="1" applyBorder="1" applyAlignment="1">
      <alignment horizontal="center"/>
    </xf>
    <xf numFmtId="0" fontId="41" fillId="0" borderId="32" xfId="9" applyBorder="1" applyAlignment="1">
      <alignment horizontal="center"/>
    </xf>
    <xf numFmtId="170" fontId="41" fillId="0" borderId="41" xfId="9" applyNumberFormat="1" applyFont="1" applyFill="1" applyBorder="1" applyAlignment="1">
      <alignment horizontal="center"/>
    </xf>
    <xf numFmtId="0" fontId="41" fillId="8" borderId="82" xfId="9" applyFont="1" applyFill="1" applyBorder="1"/>
    <xf numFmtId="0" fontId="41" fillId="0" borderId="32" xfId="9" applyBorder="1"/>
    <xf numFmtId="0" fontId="41" fillId="8" borderId="83" xfId="9" applyFont="1" applyFill="1" applyBorder="1"/>
    <xf numFmtId="170" fontId="53" fillId="0" borderId="43" xfId="9" applyNumberFormat="1" applyFont="1" applyFill="1" applyBorder="1" applyAlignment="1">
      <alignment horizontal="center"/>
    </xf>
    <xf numFmtId="170" fontId="41" fillId="0" borderId="36" xfId="9" applyNumberFormat="1" applyFont="1" applyFill="1" applyBorder="1"/>
    <xf numFmtId="170" fontId="41" fillId="0" borderId="22" xfId="9" applyNumberFormat="1" applyFont="1" applyFill="1" applyBorder="1"/>
    <xf numFmtId="170" fontId="53" fillId="0" borderId="26" xfId="9" applyNumberFormat="1" applyFont="1" applyFill="1" applyBorder="1"/>
    <xf numFmtId="0" fontId="41" fillId="8" borderId="84" xfId="9" applyFont="1" applyFill="1" applyBorder="1"/>
    <xf numFmtId="0" fontId="41" fillId="8" borderId="84" xfId="9" applyFont="1" applyFill="1" applyBorder="1" applyAlignment="1">
      <alignment horizontal="center"/>
    </xf>
    <xf numFmtId="3" fontId="41" fillId="0" borderId="46" xfId="9" applyNumberFormat="1" applyFont="1" applyFill="1" applyBorder="1" applyAlignment="1">
      <alignment horizontal="center"/>
    </xf>
    <xf numFmtId="0" fontId="41" fillId="8" borderId="69" xfId="9" applyFont="1" applyFill="1" applyBorder="1" applyAlignment="1">
      <alignment horizontal="center"/>
    </xf>
    <xf numFmtId="171" fontId="62" fillId="0" borderId="0" xfId="9" applyNumberFormat="1" applyFont="1" applyFill="1" applyBorder="1"/>
    <xf numFmtId="0" fontId="43" fillId="0" borderId="0" xfId="9" applyFont="1" applyAlignment="1">
      <alignment horizontal="center"/>
    </xf>
    <xf numFmtId="0" fontId="65" fillId="0" borderId="0" xfId="9" applyFont="1" applyFill="1" applyBorder="1" applyAlignment="1">
      <alignment vertical="center"/>
    </xf>
    <xf numFmtId="0" fontId="41" fillId="8" borderId="63" xfId="9" applyFont="1" applyFill="1" applyBorder="1" applyAlignment="1">
      <alignment horizontal="center" vertical="center" wrapText="1"/>
    </xf>
    <xf numFmtId="0" fontId="41" fillId="8" borderId="28" xfId="9" applyFont="1" applyFill="1" applyBorder="1" applyAlignment="1">
      <alignment horizontal="center" vertical="center" wrapText="1"/>
    </xf>
    <xf numFmtId="0" fontId="41" fillId="8" borderId="37" xfId="9" applyFont="1" applyFill="1" applyBorder="1" applyAlignment="1">
      <alignment horizontal="right"/>
    </xf>
    <xf numFmtId="3" fontId="41" fillId="0" borderId="20" xfId="12" applyNumberFormat="1" applyFont="1" applyFill="1" applyBorder="1" applyAlignment="1" applyProtection="1"/>
    <xf numFmtId="3" fontId="41" fillId="0" borderId="38" xfId="12" applyNumberFormat="1" applyFont="1" applyFill="1" applyBorder="1" applyAlignment="1" applyProtection="1"/>
    <xf numFmtId="166" fontId="41" fillId="0" borderId="21" xfId="12" applyNumberFormat="1" applyFont="1" applyFill="1" applyBorder="1" applyAlignment="1" applyProtection="1"/>
    <xf numFmtId="0" fontId="41" fillId="0" borderId="33" xfId="9" applyFont="1" applyFill="1" applyBorder="1" applyAlignment="1">
      <alignment horizontal="center"/>
    </xf>
    <xf numFmtId="3" fontId="41" fillId="0" borderId="34" xfId="12" applyNumberFormat="1" applyFont="1" applyFill="1" applyBorder="1" applyAlignment="1" applyProtection="1"/>
    <xf numFmtId="0" fontId="41" fillId="8" borderId="83" xfId="9" applyFont="1" applyFill="1" applyBorder="1" applyAlignment="1">
      <alignment horizontal="right"/>
    </xf>
    <xf numFmtId="3" fontId="41" fillId="0" borderId="57" xfId="12" applyNumberFormat="1" applyFont="1" applyFill="1" applyBorder="1" applyAlignment="1" applyProtection="1"/>
    <xf numFmtId="166" fontId="41" fillId="0" borderId="85" xfId="12" applyNumberFormat="1" applyFont="1" applyFill="1" applyBorder="1" applyAlignment="1" applyProtection="1"/>
    <xf numFmtId="0" fontId="41" fillId="0" borderId="74" xfId="9" applyFont="1" applyFill="1" applyBorder="1"/>
    <xf numFmtId="0" fontId="41" fillId="8" borderId="67" xfId="9" applyFont="1" applyFill="1" applyBorder="1" applyAlignment="1">
      <alignment horizontal="right"/>
    </xf>
    <xf numFmtId="3" fontId="41" fillId="0" borderId="52" xfId="12" applyNumberFormat="1" applyFont="1" applyFill="1" applyBorder="1" applyAlignment="1" applyProtection="1"/>
    <xf numFmtId="3" fontId="41" fillId="0" borderId="28" xfId="12" applyNumberFormat="1" applyFont="1" applyFill="1" applyBorder="1" applyAlignment="1" applyProtection="1"/>
    <xf numFmtId="166" fontId="41" fillId="0" borderId="63" xfId="12" applyNumberFormat="1" applyFont="1" applyFill="1" applyBorder="1" applyAlignment="1" applyProtection="1"/>
    <xf numFmtId="0" fontId="41" fillId="0" borderId="29" xfId="9" applyFont="1" applyFill="1" applyBorder="1"/>
    <xf numFmtId="0" fontId="56" fillId="0" borderId="25" xfId="9" applyFont="1" applyBorder="1"/>
    <xf numFmtId="0" fontId="41" fillId="0" borderId="35" xfId="9" applyFont="1" applyBorder="1"/>
    <xf numFmtId="0" fontId="43" fillId="8" borderId="14" xfId="9" applyFont="1" applyFill="1" applyBorder="1"/>
    <xf numFmtId="0" fontId="62" fillId="8" borderId="15" xfId="9" applyFont="1" applyFill="1" applyBorder="1"/>
    <xf numFmtId="0" fontId="41" fillId="8" borderId="83" xfId="9" applyFont="1" applyFill="1" applyBorder="1" applyAlignment="1">
      <alignment horizontal="center" vertical="center"/>
    </xf>
    <xf numFmtId="0" fontId="41" fillId="8" borderId="62" xfId="9" applyFont="1" applyFill="1" applyBorder="1" applyAlignment="1">
      <alignment horizontal="center" vertical="center" wrapText="1"/>
    </xf>
    <xf numFmtId="0" fontId="41" fillId="8" borderId="86" xfId="9" applyFont="1" applyFill="1" applyBorder="1" applyAlignment="1">
      <alignment horizontal="center" vertical="center" wrapText="1"/>
    </xf>
    <xf numFmtId="0" fontId="41" fillId="8" borderId="20" xfId="9" applyFont="1" applyFill="1" applyBorder="1" applyAlignment="1">
      <alignment horizontal="center" vertical="center" wrapText="1"/>
    </xf>
    <xf numFmtId="0" fontId="41" fillId="8" borderId="60" xfId="9" applyFont="1" applyFill="1" applyBorder="1" applyAlignment="1">
      <alignment horizontal="center" vertical="center" wrapText="1"/>
    </xf>
    <xf numFmtId="0" fontId="62" fillId="8" borderId="57" xfId="9" applyFont="1" applyFill="1" applyBorder="1" applyAlignment="1">
      <alignment horizontal="center" vertical="center" wrapText="1"/>
    </xf>
    <xf numFmtId="0" fontId="41" fillId="8" borderId="34" xfId="9" applyFont="1" applyFill="1" applyBorder="1" applyAlignment="1">
      <alignment horizontal="center"/>
    </xf>
    <xf numFmtId="0" fontId="41" fillId="8" borderId="57" xfId="9" applyFont="1" applyFill="1" applyBorder="1" applyAlignment="1">
      <alignment horizontal="center" vertical="center" wrapText="1"/>
    </xf>
    <xf numFmtId="0" fontId="41" fillId="0" borderId="79" xfId="9" applyFont="1" applyBorder="1" applyAlignment="1">
      <alignment horizontal="center"/>
    </xf>
    <xf numFmtId="0" fontId="62" fillId="0" borderId="34" xfId="9" applyFont="1" applyBorder="1" applyAlignment="1">
      <alignment horizontal="center"/>
    </xf>
    <xf numFmtId="0" fontId="41" fillId="0" borderId="82" xfId="9" applyFont="1" applyBorder="1" applyAlignment="1">
      <alignment horizontal="center"/>
    </xf>
    <xf numFmtId="0" fontId="62" fillId="0" borderId="42" xfId="9" applyFont="1" applyBorder="1" applyAlignment="1">
      <alignment horizontal="center"/>
    </xf>
    <xf numFmtId="0" fontId="54" fillId="0" borderId="42" xfId="9" applyFont="1" applyBorder="1" applyAlignment="1">
      <alignment horizontal="center"/>
    </xf>
    <xf numFmtId="0" fontId="41" fillId="8" borderId="46" xfId="9" applyFont="1" applyFill="1" applyBorder="1"/>
    <xf numFmtId="0" fontId="41" fillId="8" borderId="87" xfId="9" applyFont="1" applyFill="1" applyBorder="1" applyAlignment="1">
      <alignment horizontal="center" vertical="center" wrapText="1"/>
    </xf>
    <xf numFmtId="0" fontId="41" fillId="8" borderId="68" xfId="9" applyFont="1" applyFill="1" applyBorder="1" applyAlignment="1">
      <alignment horizontal="center" vertical="center" wrapText="1"/>
    </xf>
    <xf numFmtId="0" fontId="45" fillId="0" borderId="66" xfId="9" applyFont="1" applyBorder="1" applyAlignment="1">
      <alignment horizontal="center"/>
    </xf>
    <xf numFmtId="0" fontId="54" fillId="0" borderId="43" xfId="9" applyFont="1" applyBorder="1" applyAlignment="1">
      <alignment horizontal="center"/>
    </xf>
    <xf numFmtId="3" fontId="41" fillId="0" borderId="75" xfId="9" applyNumberFormat="1" applyFont="1" applyBorder="1" applyAlignment="1">
      <alignment horizontal="center"/>
    </xf>
    <xf numFmtId="1" fontId="41" fillId="0" borderId="75" xfId="9" applyNumberFormat="1" applyFont="1" applyBorder="1" applyAlignment="1">
      <alignment horizontal="center"/>
    </xf>
    <xf numFmtId="3" fontId="41" fillId="0" borderId="38" xfId="9" applyNumberFormat="1" applyFont="1" applyFill="1" applyBorder="1"/>
    <xf numFmtId="3" fontId="41" fillId="0" borderId="31" xfId="9" applyNumberFormat="1" applyFont="1" applyFill="1" applyBorder="1"/>
    <xf numFmtId="3" fontId="41" fillId="0" borderId="28" xfId="9" applyNumberFormat="1" applyFont="1" applyFill="1" applyBorder="1"/>
    <xf numFmtId="3" fontId="41" fillId="0" borderId="52" xfId="9" applyNumberFormat="1" applyFont="1" applyFill="1" applyBorder="1"/>
    <xf numFmtId="3" fontId="41" fillId="0" borderId="31" xfId="9" applyNumberFormat="1" applyFont="1" applyBorder="1"/>
    <xf numFmtId="3" fontId="41" fillId="0" borderId="28" xfId="9" applyNumberFormat="1" applyFont="1" applyBorder="1"/>
    <xf numFmtId="3" fontId="41" fillId="0" borderId="52" xfId="9" applyNumberFormat="1" applyFont="1" applyBorder="1"/>
    <xf numFmtId="3" fontId="41" fillId="0" borderId="0" xfId="9" applyNumberFormat="1" applyFont="1"/>
    <xf numFmtId="0" fontId="41" fillId="0" borderId="0" xfId="13" applyAlignment="1">
      <alignment horizontal="center"/>
    </xf>
    <xf numFmtId="0" fontId="41" fillId="0" borderId="0" xfId="13"/>
    <xf numFmtId="0" fontId="41" fillId="7" borderId="0" xfId="13" applyFont="1" applyFill="1" applyAlignment="1">
      <alignment horizontal="center"/>
    </xf>
    <xf numFmtId="0" fontId="42" fillId="7" borderId="0" xfId="13" applyFont="1" applyFill="1"/>
    <xf numFmtId="0" fontId="41" fillId="7" borderId="0" xfId="13" applyFont="1" applyFill="1"/>
    <xf numFmtId="0" fontId="43" fillId="0" borderId="0" xfId="13" applyFont="1"/>
    <xf numFmtId="0" fontId="41" fillId="0" borderId="0" xfId="13" applyFont="1"/>
    <xf numFmtId="0" fontId="65" fillId="0" borderId="0" xfId="13" applyFont="1"/>
    <xf numFmtId="0" fontId="41" fillId="0" borderId="0" xfId="13" applyFont="1" applyAlignment="1">
      <alignment horizontal="center"/>
    </xf>
    <xf numFmtId="0" fontId="41" fillId="7" borderId="0" xfId="13" applyFill="1" applyAlignment="1">
      <alignment horizontal="center"/>
    </xf>
    <xf numFmtId="0" fontId="41" fillId="7" borderId="0" xfId="13" applyFill="1"/>
    <xf numFmtId="0" fontId="43" fillId="0" borderId="0" xfId="13" applyFont="1" applyFill="1" applyBorder="1"/>
    <xf numFmtId="0" fontId="65" fillId="0" borderId="0" xfId="13" applyFont="1" applyFill="1" applyBorder="1"/>
    <xf numFmtId="0" fontId="51" fillId="7" borderId="0" xfId="13" applyFont="1" applyFill="1" applyAlignment="1">
      <alignment horizontal="center"/>
    </xf>
    <xf numFmtId="0" fontId="51" fillId="7" borderId="0" xfId="13" applyFont="1" applyFill="1"/>
    <xf numFmtId="168" fontId="2" fillId="0" borderId="0" xfId="0" applyNumberFormat="1" applyFont="1" applyFill="1" applyBorder="1" applyAlignment="1">
      <alignment horizontal="center" vertical="center" wrapText="1"/>
    </xf>
    <xf numFmtId="0" fontId="56" fillId="0" borderId="0" xfId="0" applyFont="1" applyFill="1" applyBorder="1" applyAlignment="1" applyProtection="1">
      <alignment horizontal="center" vertical="center" wrapText="1"/>
    </xf>
    <xf numFmtId="9" fontId="56" fillId="0" borderId="0" xfId="12" applyFont="1" applyFill="1" applyBorder="1" applyAlignment="1" applyProtection="1">
      <alignment horizontal="center" vertical="center" wrapText="1"/>
    </xf>
    <xf numFmtId="3" fontId="56" fillId="0" borderId="0" xfId="0" applyNumberFormat="1" applyFont="1" applyFill="1" applyBorder="1" applyAlignment="1" applyProtection="1">
      <alignment horizontal="center" vertical="center" wrapText="1"/>
    </xf>
    <xf numFmtId="1" fontId="56" fillId="0" borderId="0" xfId="0" applyNumberFormat="1"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4" fontId="41" fillId="0" borderId="0" xfId="9" applyNumberFormat="1" applyFill="1" applyBorder="1"/>
    <xf numFmtId="0" fontId="58" fillId="0" borderId="0" xfId="13" applyFont="1" applyFill="1" applyBorder="1" applyAlignment="1" applyProtection="1">
      <alignment horizontal="right" vertical="center" wrapText="1"/>
    </xf>
    <xf numFmtId="0" fontId="68" fillId="0" borderId="88" xfId="0" applyFont="1" applyFill="1" applyBorder="1" applyAlignment="1" applyProtection="1">
      <alignment vertical="center" wrapText="1"/>
    </xf>
    <xf numFmtId="0" fontId="2" fillId="0" borderId="0" xfId="0" applyFont="1" applyFill="1" applyBorder="1" applyAlignment="1">
      <alignment horizontal="left" vertical="center" wrapText="1"/>
    </xf>
    <xf numFmtId="3" fontId="41" fillId="0" borderId="51" xfId="9" applyNumberFormat="1" applyFont="1" applyFill="1" applyBorder="1" applyAlignment="1">
      <alignment horizontal="center"/>
    </xf>
    <xf numFmtId="3" fontId="0"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69" fillId="0" borderId="0" xfId="2" applyFont="1" applyFill="1" applyBorder="1" applyAlignment="1">
      <alignment horizontal="center" vertical="center" wrapText="1"/>
    </xf>
    <xf numFmtId="0" fontId="39" fillId="0" borderId="0" xfId="0" applyFont="1" applyFill="1" applyBorder="1" applyAlignment="1">
      <alignment horizontal="center" vertical="center"/>
    </xf>
    <xf numFmtId="0" fontId="6" fillId="0" borderId="0" xfId="2" applyFont="1" applyAlignment="1"/>
    <xf numFmtId="0" fontId="14" fillId="2" borderId="89" xfId="0"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2" fillId="9" borderId="0" xfId="0" applyFont="1" applyFill="1" applyBorder="1" applyAlignment="1">
      <alignment horizontal="center" vertical="center" wrapText="1"/>
    </xf>
    <xf numFmtId="0" fontId="21" fillId="9" borderId="0" xfId="0"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5" fontId="16" fillId="5"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2" fillId="0" borderId="0" xfId="0" applyFont="1"/>
    <xf numFmtId="0" fontId="70" fillId="0" borderId="4" xfId="0" applyFont="1" applyBorder="1"/>
    <xf numFmtId="0" fontId="70" fillId="0" borderId="0" xfId="0" applyFont="1" applyBorder="1"/>
    <xf numFmtId="0" fontId="71" fillId="0" borderId="0" xfId="0" applyFont="1" applyBorder="1" applyAlignment="1">
      <alignment horizontal="center" vertical="center"/>
    </xf>
    <xf numFmtId="0" fontId="70" fillId="0" borderId="5" xfId="0" applyFont="1" applyBorder="1"/>
    <xf numFmtId="0" fontId="72" fillId="0" borderId="0" xfId="0" applyFont="1" applyBorder="1" applyAlignment="1">
      <alignment horizontal="right" vertical="center"/>
    </xf>
    <xf numFmtId="0" fontId="27" fillId="0" borderId="12" xfId="2" quotePrefix="1" applyFont="1" applyFill="1" applyBorder="1" applyAlignment="1">
      <alignment horizontal="center" vertical="center" wrapText="1"/>
    </xf>
    <xf numFmtId="0" fontId="27" fillId="0" borderId="12" xfId="2" applyFont="1" applyFill="1" applyBorder="1" applyAlignment="1">
      <alignment horizontal="center" vertical="center" wrapText="1"/>
    </xf>
    <xf numFmtId="0" fontId="27" fillId="0" borderId="13" xfId="2" quotePrefix="1" applyFont="1" applyFill="1" applyBorder="1" applyAlignment="1">
      <alignment horizontal="center" vertical="center" wrapText="1"/>
    </xf>
    <xf numFmtId="0" fontId="27" fillId="0" borderId="0" xfId="2" applyFont="1" applyFill="1" applyBorder="1" applyAlignment="1" applyProtection="1"/>
    <xf numFmtId="0" fontId="17" fillId="0" borderId="0" xfId="2" quotePrefix="1" applyFont="1" applyFill="1" applyBorder="1" applyAlignment="1">
      <alignment horizontal="center" vertical="center" wrapText="1"/>
    </xf>
    <xf numFmtId="0" fontId="68" fillId="0" borderId="0" xfId="0" applyFont="1" applyFill="1" applyBorder="1" applyAlignment="1" applyProtection="1">
      <alignment horizontal="center" vertical="center" wrapText="1"/>
    </xf>
    <xf numFmtId="0" fontId="74" fillId="0" borderId="0" xfId="10" applyFont="1" applyFill="1" applyBorder="1" applyAlignment="1" applyProtection="1">
      <alignment vertical="center" wrapText="1"/>
    </xf>
    <xf numFmtId="3" fontId="56" fillId="0" borderId="0" xfId="9" applyNumberFormat="1" applyFont="1" applyFill="1" applyBorder="1" applyAlignment="1" applyProtection="1">
      <alignment horizontal="center"/>
    </xf>
    <xf numFmtId="9" fontId="56" fillId="0" borderId="0" xfId="0" applyNumberFormat="1" applyFont="1" applyFill="1" applyBorder="1" applyAlignment="1" applyProtection="1">
      <alignment horizontal="center" vertical="center" wrapText="1"/>
    </xf>
    <xf numFmtId="1" fontId="68" fillId="0" borderId="0" xfId="0" applyNumberFormat="1" applyFont="1" applyFill="1" applyBorder="1" applyAlignment="1" applyProtection="1">
      <alignment horizontal="center" vertical="center" wrapText="1"/>
    </xf>
    <xf numFmtId="3" fontId="68" fillId="0" borderId="0" xfId="0" applyNumberFormat="1" applyFont="1" applyFill="1" applyBorder="1" applyAlignment="1" applyProtection="1">
      <alignment horizontal="center" vertical="center" wrapText="1"/>
    </xf>
    <xf numFmtId="0" fontId="27" fillId="0" borderId="0" xfId="2" applyFont="1" applyFill="1" applyBorder="1" applyAlignment="1">
      <alignment horizontal="center" vertical="center" wrapText="1"/>
    </xf>
    <xf numFmtId="0" fontId="27" fillId="0" borderId="0" xfId="2" applyFont="1" applyAlignment="1">
      <alignment horizontal="center"/>
    </xf>
    <xf numFmtId="0" fontId="27" fillId="0" borderId="0" xfId="2" applyFont="1" applyFill="1" applyBorder="1" applyAlignment="1" applyProtection="1">
      <alignment horizontal="center" vertical="center" wrapText="1"/>
    </xf>
    <xf numFmtId="0" fontId="75" fillId="0" borderId="0" xfId="10" applyFont="1" applyFill="1" applyBorder="1" applyAlignment="1" applyProtection="1">
      <alignment vertical="center" wrapText="1"/>
    </xf>
    <xf numFmtId="0" fontId="27" fillId="0" borderId="12" xfId="2"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7" fillId="0" borderId="12" xfId="2" quotePrefix="1" applyFont="1" applyFill="1" applyBorder="1" applyAlignment="1" applyProtection="1">
      <alignment horizontal="right" vertical="center" wrapText="1"/>
    </xf>
    <xf numFmtId="0" fontId="27" fillId="0" borderId="13" xfId="2" quotePrefix="1" applyFont="1" applyFill="1" applyBorder="1" applyAlignment="1" applyProtection="1">
      <alignment horizontal="right" vertical="center" wrapText="1"/>
    </xf>
    <xf numFmtId="3" fontId="68" fillId="0" borderId="0" xfId="10" applyNumberFormat="1" applyFont="1" applyFill="1" applyBorder="1" applyAlignment="1" applyProtection="1">
      <alignment horizontal="center" vertical="center" wrapText="1"/>
    </xf>
    <xf numFmtId="10" fontId="68" fillId="0" borderId="0" xfId="0" applyNumberFormat="1" applyFont="1" applyFill="1" applyBorder="1" applyAlignment="1" applyProtection="1">
      <alignment horizontal="center" vertical="center" wrapText="1"/>
    </xf>
    <xf numFmtId="165" fontId="68" fillId="0" borderId="0" xfId="0" applyNumberFormat="1" applyFont="1" applyFill="1" applyBorder="1" applyAlignment="1" applyProtection="1">
      <alignment horizontal="center" vertical="center" wrapText="1"/>
    </xf>
    <xf numFmtId="3" fontId="68" fillId="0" borderId="0" xfId="0" applyNumberFormat="1" applyFont="1" applyFill="1" applyBorder="1" applyAlignment="1" applyProtection="1">
      <alignment horizontal="center" wrapText="1"/>
    </xf>
    <xf numFmtId="165" fontId="68" fillId="0" borderId="0" xfId="12" applyNumberFormat="1" applyFont="1" applyFill="1" applyBorder="1" applyAlignment="1" applyProtection="1">
      <alignment horizontal="center" vertical="center" wrapText="1"/>
    </xf>
    <xf numFmtId="165" fontId="56" fillId="0" borderId="0" xfId="12" applyNumberFormat="1" applyFont="1" applyFill="1" applyBorder="1" applyAlignment="1" applyProtection="1">
      <alignment horizontal="center" vertical="center" wrapText="1"/>
    </xf>
    <xf numFmtId="0" fontId="27" fillId="0" borderId="89" xfId="2" applyFont="1" applyFill="1" applyBorder="1" applyAlignment="1">
      <alignment horizontal="center" vertical="center" wrapText="1"/>
    </xf>
    <xf numFmtId="0" fontId="75" fillId="0" borderId="25" xfId="10" applyFont="1" applyFill="1" applyBorder="1" applyAlignment="1" applyProtection="1"/>
    <xf numFmtId="0" fontId="41" fillId="0" borderId="21" xfId="9" applyFont="1" applyBorder="1" applyAlignment="1" applyProtection="1">
      <alignment horizontal="center"/>
    </xf>
    <xf numFmtId="0" fontId="41" fillId="0" borderId="34" xfId="9" applyFont="1" applyBorder="1" applyAlignment="1" applyProtection="1">
      <alignment horizontal="center"/>
    </xf>
    <xf numFmtId="0" fontId="41" fillId="0" borderId="22" xfId="9" applyFont="1" applyBorder="1" applyAlignment="1" applyProtection="1">
      <alignment horizontal="center"/>
    </xf>
    <xf numFmtId="0" fontId="75" fillId="0" borderId="50" xfId="10" applyFont="1" applyFill="1" applyBorder="1" applyAlignment="1" applyProtection="1"/>
    <xf numFmtId="0" fontId="41" fillId="0" borderId="52" xfId="9" applyFont="1" applyFill="1" applyBorder="1"/>
    <xf numFmtId="0" fontId="65" fillId="0" borderId="15" xfId="11" applyFont="1" applyFill="1" applyBorder="1" applyAlignment="1" applyProtection="1"/>
    <xf numFmtId="0" fontId="75" fillId="0" borderId="54" xfId="10" applyFont="1" applyFill="1" applyBorder="1" applyAlignment="1" applyProtection="1"/>
    <xf numFmtId="0" fontId="41" fillId="0" borderId="21" xfId="9" applyFont="1" applyBorder="1" applyAlignment="1">
      <alignment horizontal="center"/>
    </xf>
    <xf numFmtId="0" fontId="41" fillId="0" borderId="50" xfId="9" applyFont="1" applyBorder="1" applyAlignment="1">
      <alignment horizontal="center"/>
    </xf>
    <xf numFmtId="0" fontId="41" fillId="0" borderId="32" xfId="9" applyFont="1" applyBorder="1" applyAlignment="1">
      <alignment horizontal="center"/>
    </xf>
    <xf numFmtId="0" fontId="41" fillId="0" borderId="57" xfId="9" applyFont="1" applyBorder="1" applyAlignment="1">
      <alignment horizontal="center"/>
    </xf>
    <xf numFmtId="0" fontId="41" fillId="0" borderId="68" xfId="9" applyFont="1" applyBorder="1" applyAlignment="1">
      <alignment horizontal="center"/>
    </xf>
    <xf numFmtId="0" fontId="41" fillId="0" borderId="34" xfId="9" applyFont="1" applyBorder="1" applyAlignment="1">
      <alignment horizontal="center"/>
    </xf>
    <xf numFmtId="0" fontId="41" fillId="0" borderId="66" xfId="9" applyFont="1" applyBorder="1" applyAlignment="1">
      <alignment horizontal="center"/>
    </xf>
    <xf numFmtId="169" fontId="41" fillId="0" borderId="22" xfId="9" applyNumberFormat="1" applyFont="1" applyFill="1" applyBorder="1" applyAlignment="1">
      <alignment horizontal="right"/>
    </xf>
    <xf numFmtId="169" fontId="41" fillId="0" borderId="51" xfId="9" applyNumberFormat="1" applyFont="1" applyFill="1" applyBorder="1" applyAlignment="1">
      <alignment horizontal="right"/>
    </xf>
    <xf numFmtId="169" fontId="41" fillId="0" borderId="74" xfId="9" applyNumberFormat="1" applyFont="1" applyFill="1" applyBorder="1" applyAlignment="1">
      <alignment horizontal="right"/>
    </xf>
    <xf numFmtId="167" fontId="41" fillId="0" borderId="34" xfId="9" applyNumberFormat="1" applyFont="1" applyFill="1" applyBorder="1" applyAlignment="1">
      <alignment horizontal="center"/>
    </xf>
    <xf numFmtId="167" fontId="41" fillId="0" borderId="22" xfId="9" applyNumberFormat="1" applyFont="1" applyFill="1" applyBorder="1" applyAlignment="1">
      <alignment horizontal="center"/>
    </xf>
    <xf numFmtId="167" fontId="41" fillId="0" borderId="26" xfId="9" applyNumberFormat="1" applyFont="1" applyFill="1" applyBorder="1" applyAlignment="1">
      <alignment horizontal="center"/>
    </xf>
    <xf numFmtId="2" fontId="41" fillId="0" borderId="41" xfId="9" applyNumberFormat="1" applyFont="1" applyBorder="1" applyAlignment="1">
      <alignment horizontal="center"/>
    </xf>
    <xf numFmtId="170" fontId="41" fillId="0" borderId="65" xfId="9" applyNumberFormat="1" applyFont="1" applyFill="1" applyBorder="1" applyAlignment="1">
      <alignment horizontal="center"/>
    </xf>
    <xf numFmtId="170" fontId="41" fillId="0" borderId="56" xfId="9" applyNumberFormat="1" applyFont="1" applyFill="1" applyBorder="1" applyAlignment="1">
      <alignment horizontal="center"/>
    </xf>
    <xf numFmtId="0" fontId="41" fillId="0" borderId="0" xfId="9" applyFont="1" applyBorder="1" applyAlignment="1">
      <alignment horizontal="center"/>
    </xf>
    <xf numFmtId="170" fontId="41" fillId="0" borderId="33" xfId="9" applyNumberFormat="1" applyFont="1" applyFill="1" applyBorder="1"/>
    <xf numFmtId="171" fontId="41" fillId="0" borderId="22" xfId="9" applyNumberFormat="1" applyFont="1" applyFill="1" applyBorder="1"/>
    <xf numFmtId="0" fontId="56" fillId="0" borderId="0" xfId="9" applyFont="1"/>
    <xf numFmtId="0" fontId="41" fillId="0" borderId="15" xfId="9" applyFont="1" applyFill="1" applyBorder="1" applyAlignment="1">
      <alignment horizontal="center"/>
    </xf>
    <xf numFmtId="171" fontId="41" fillId="0" borderId="26" xfId="9" applyNumberFormat="1" applyFont="1" applyFill="1" applyBorder="1"/>
    <xf numFmtId="3" fontId="41" fillId="0" borderId="38" xfId="9" applyNumberFormat="1" applyFont="1" applyBorder="1"/>
    <xf numFmtId="0" fontId="43" fillId="7" borderId="0" xfId="13" applyFont="1" applyFill="1"/>
    <xf numFmtId="14" fontId="19" fillId="0" borderId="0" xfId="0" applyNumberFormat="1" applyFont="1" applyFill="1" applyBorder="1" applyAlignment="1">
      <alignment horizontal="center" vertical="center" wrapText="1"/>
    </xf>
    <xf numFmtId="167" fontId="56" fillId="0" borderId="0" xfId="0" applyNumberFormat="1" applyFont="1" applyFill="1" applyBorder="1" applyAlignment="1" applyProtection="1">
      <alignment horizontal="center" vertical="center" wrapText="1"/>
    </xf>
    <xf numFmtId="10" fontId="58" fillId="0" borderId="0" xfId="0" applyNumberFormat="1" applyFont="1" applyFill="1" applyBorder="1" applyAlignment="1" applyProtection="1">
      <alignment horizontal="center" vertical="center" wrapText="1"/>
    </xf>
    <xf numFmtId="10" fontId="19" fillId="0" borderId="0" xfId="0" applyNumberFormat="1" applyFont="1" applyFill="1" applyBorder="1" applyAlignment="1">
      <alignment horizontal="center" vertical="center" wrapText="1"/>
    </xf>
    <xf numFmtId="10" fontId="19"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9" fillId="3" borderId="0" xfId="2" applyFont="1" applyFill="1" applyBorder="1" applyAlignment="1">
      <alignment horizontal="center"/>
    </xf>
    <xf numFmtId="0" fontId="69" fillId="0" borderId="0" xfId="2" applyFont="1" applyAlignment="1"/>
    <xf numFmtId="0" fontId="6" fillId="2" borderId="0" xfId="2" applyFont="1" applyFill="1" applyBorder="1" applyAlignment="1">
      <alignment horizontal="center"/>
    </xf>
    <xf numFmtId="0" fontId="6" fillId="0" borderId="0" xfId="2" applyFont="1" applyAlignment="1"/>
    <xf numFmtId="168" fontId="73" fillId="0" borderId="0" xfId="0" applyNumberFormat="1" applyFont="1" applyFill="1" applyBorder="1" applyAlignment="1">
      <alignment horizontal="left"/>
    </xf>
    <xf numFmtId="168" fontId="73" fillId="0" borderId="0" xfId="0" applyNumberFormat="1" applyFont="1" applyBorder="1" applyAlignment="1">
      <alignment horizontal="left"/>
    </xf>
    <xf numFmtId="49" fontId="41" fillId="8" borderId="66" xfId="9" applyNumberFormat="1" applyFont="1" applyFill="1" applyBorder="1" applyAlignment="1">
      <alignment horizontal="center"/>
    </xf>
    <xf numFmtId="49" fontId="41" fillId="8" borderId="68" xfId="9" applyNumberFormat="1" applyFont="1" applyFill="1" applyBorder="1" applyAlignment="1">
      <alignment horizontal="center"/>
    </xf>
    <xf numFmtId="0" fontId="41" fillId="8" borderId="44" xfId="9" applyFont="1" applyFill="1" applyBorder="1" applyAlignment="1">
      <alignment horizontal="center" vertical="center" wrapText="1"/>
    </xf>
    <xf numFmtId="0" fontId="41" fillId="8" borderId="67" xfId="9" applyFont="1" applyFill="1" applyBorder="1" applyAlignment="1">
      <alignment horizontal="center"/>
    </xf>
    <xf numFmtId="0" fontId="41" fillId="8" borderId="27" xfId="9" applyFont="1" applyFill="1" applyBorder="1" applyAlignment="1">
      <alignment horizontal="center"/>
    </xf>
    <xf numFmtId="49" fontId="41" fillId="8" borderId="39" xfId="9" applyNumberFormat="1" applyFont="1" applyFill="1" applyBorder="1" applyAlignment="1">
      <alignment horizontal="center"/>
    </xf>
    <xf numFmtId="0" fontId="41" fillId="0" borderId="78" xfId="9" applyFont="1" applyBorder="1" applyAlignment="1" applyProtection="1">
      <alignment horizontal="left" vertical="top" wrapText="1"/>
    </xf>
    <xf numFmtId="14" fontId="47" fillId="0" borderId="0" xfId="9" applyNumberFormat="1" applyFont="1" applyFill="1" applyBorder="1" applyAlignment="1">
      <alignment horizontal="left" vertical="top" wrapText="1"/>
    </xf>
    <xf numFmtId="10" fontId="41" fillId="0" borderId="44" xfId="9" applyNumberFormat="1" applyFont="1" applyFill="1" applyBorder="1" applyAlignment="1" applyProtection="1">
      <alignment horizontal="center" vertical="center"/>
    </xf>
    <xf numFmtId="0" fontId="41" fillId="0" borderId="39" xfId="9" applyFont="1" applyFill="1" applyBorder="1" applyAlignment="1" applyProtection="1">
      <alignment horizontal="left" vertical="top" wrapText="1"/>
    </xf>
    <xf numFmtId="0" fontId="38" fillId="0" borderId="0" xfId="0" applyFont="1" applyFill="1" applyBorder="1" applyAlignment="1">
      <alignment horizontal="left" vertical="center" wrapText="1"/>
    </xf>
  </cellXfs>
  <cellStyles count="14">
    <cellStyle name="Comma 2" xfId="3" xr:uid="{00000000-0005-0000-0000-000000000000}"/>
    <cellStyle name="Lien hypertexte" xfId="2" builtinId="8"/>
    <cellStyle name="Lien hypertexte 2" xfId="10" xr:uid="{2BBA077C-151E-41BB-994A-C9D6EE225FDB}"/>
    <cellStyle name="Lien hypertexte 2 2" xfId="11" xr:uid="{E4F8FF7C-9C28-4C84-8DA2-A247FF84B0BD}"/>
    <cellStyle name="Normal" xfId="0" builtinId="0"/>
    <cellStyle name="Normal 2" xfId="4" xr:uid="{00000000-0005-0000-0000-000003000000}"/>
    <cellStyle name="Normal 2 2" xfId="9" xr:uid="{534B4EAC-F532-4222-99F6-F37A7EB68BF1}"/>
    <cellStyle name="Normal 3" xfId="5" xr:uid="{00000000-0005-0000-0000-000004000000}"/>
    <cellStyle name="Normal 4" xfId="6" xr:uid="{00000000-0005-0000-0000-000005000000}"/>
    <cellStyle name="Normal 5" xfId="13" xr:uid="{F549725F-A6A7-4C60-8C0F-56EFF7EF9A19}"/>
    <cellStyle name="Normal 7" xfId="7" xr:uid="{00000000-0005-0000-0000-000006000000}"/>
    <cellStyle name="Pourcentage" xfId="1" builtinId="5"/>
    <cellStyle name="Pourcentage 2" xfId="12" xr:uid="{DEB4084A-66AE-4BB7-BE54-050E56B67327}"/>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Resinspection\Documents\CBLF%20-%20HTT%20-%2031%20dec%2018%20modele%20Final%202019.xlsx" TargetMode="External"/><Relationship Id="rId1" Type="http://schemas.openxmlformats.org/officeDocument/2006/relationships/hyperlink" Target="file:///C:\Users\Resinspection\Documents\CBLF%20-%20HTT%20-%2031%20dec%2018%20modele%20Final%202019.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rh-bonds.com/English_Presentation.htm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file:///C:\Users\Resinspection\Documents\CBLF%20-%20HTT%20-%2031%20dec%2018%20modele%20Final%202019.xlsx" TargetMode="External"/><Relationship Id="rId5" Type="http://schemas.openxmlformats.org/officeDocument/2006/relationships/hyperlink" Target="https://www.coveredbondlabel.com/issuer/46/" TargetMode="External"/><Relationship Id="rId4" Type="http://schemas.openxmlformats.org/officeDocument/2006/relationships/hyperlink" Target="https://www.coveredbondlabel.com/issuer/46/"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75" zoomScaleNormal="75" workbookViewId="0">
      <selection activeCell="M16" sqref="M16"/>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24" t="s">
        <v>1329</v>
      </c>
      <c r="F6" s="624"/>
      <c r="G6" s="624"/>
      <c r="H6" s="7"/>
      <c r="I6" s="7"/>
      <c r="J6" s="8"/>
    </row>
    <row r="7" spans="2:10" ht="26.25" x14ac:dyDescent="0.25">
      <c r="B7" s="6"/>
      <c r="C7" s="7"/>
      <c r="D7" s="7"/>
      <c r="E7" s="7"/>
      <c r="F7" s="140" t="s">
        <v>1330</v>
      </c>
      <c r="G7" s="7"/>
      <c r="H7" s="7"/>
      <c r="I7" s="7"/>
      <c r="J7" s="8"/>
    </row>
    <row r="8" spans="2:10" s="555" customFormat="1" ht="26.25" x14ac:dyDescent="0.25">
      <c r="B8" s="556"/>
      <c r="C8" s="557"/>
      <c r="D8" s="557"/>
      <c r="E8" s="557"/>
      <c r="F8" s="558" t="s">
        <v>1331</v>
      </c>
      <c r="G8" s="557"/>
      <c r="H8" s="557"/>
      <c r="I8" s="557"/>
      <c r="J8" s="559"/>
    </row>
    <row r="9" spans="2:10" s="555" customFormat="1" ht="21" x14ac:dyDescent="0.35">
      <c r="B9" s="556"/>
      <c r="C9" s="557"/>
      <c r="D9" s="557"/>
      <c r="E9" s="557"/>
      <c r="F9" s="560" t="s">
        <v>1332</v>
      </c>
      <c r="G9" s="629">
        <v>43578</v>
      </c>
      <c r="H9" s="629"/>
      <c r="I9" s="557"/>
      <c r="J9" s="559"/>
    </row>
    <row r="10" spans="2:10" s="555" customFormat="1" ht="21" x14ac:dyDescent="0.35">
      <c r="B10" s="556"/>
      <c r="C10" s="557"/>
      <c r="D10" s="557"/>
      <c r="E10" s="557"/>
      <c r="F10" s="560" t="s">
        <v>1333</v>
      </c>
      <c r="G10" s="630">
        <v>43555</v>
      </c>
      <c r="H10" s="630"/>
      <c r="I10" s="557"/>
      <c r="J10" s="559"/>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627" t="s">
        <v>15</v>
      </c>
      <c r="E24" s="628" t="s">
        <v>16</v>
      </c>
      <c r="F24" s="628"/>
      <c r="G24" s="628"/>
      <c r="H24" s="628"/>
      <c r="I24" s="7"/>
      <c r="J24" s="8"/>
    </row>
    <row r="25" spans="2:10" x14ac:dyDescent="0.25">
      <c r="B25" s="6"/>
      <c r="C25" s="7"/>
      <c r="D25" s="7"/>
      <c r="E25" s="14"/>
      <c r="F25" s="14"/>
      <c r="G25" s="14"/>
      <c r="H25" s="7"/>
      <c r="I25" s="7"/>
      <c r="J25" s="8"/>
    </row>
    <row r="26" spans="2:10" x14ac:dyDescent="0.25">
      <c r="B26" s="6"/>
      <c r="C26" s="7"/>
      <c r="D26" s="627" t="s">
        <v>17</v>
      </c>
      <c r="E26" s="628"/>
      <c r="F26" s="628"/>
      <c r="G26" s="628"/>
      <c r="H26" s="628"/>
      <c r="I26" s="7"/>
      <c r="J26" s="8"/>
    </row>
    <row r="27" spans="2:10" x14ac:dyDescent="0.25">
      <c r="B27" s="6"/>
      <c r="C27" s="7"/>
      <c r="D27" s="15"/>
      <c r="E27" s="15"/>
      <c r="F27" s="15"/>
      <c r="G27" s="15"/>
      <c r="H27" s="15"/>
      <c r="I27" s="7"/>
      <c r="J27" s="8"/>
    </row>
    <row r="28" spans="2:10" x14ac:dyDescent="0.25">
      <c r="B28" s="6"/>
      <c r="C28" s="7"/>
      <c r="D28" s="627" t="s">
        <v>1709</v>
      </c>
      <c r="E28" s="628" t="s">
        <v>16</v>
      </c>
      <c r="F28" s="628"/>
      <c r="G28" s="628"/>
      <c r="H28" s="628"/>
      <c r="I28" s="7"/>
      <c r="J28" s="8"/>
    </row>
    <row r="29" spans="2:10" x14ac:dyDescent="0.25">
      <c r="B29" s="6"/>
      <c r="C29" s="7"/>
      <c r="D29" s="544"/>
      <c r="E29" s="544"/>
      <c r="F29" s="544"/>
      <c r="G29" s="544"/>
      <c r="H29" s="544"/>
      <c r="I29" s="7"/>
      <c r="J29" s="8"/>
    </row>
    <row r="30" spans="2:10" x14ac:dyDescent="0.25">
      <c r="B30" s="6"/>
      <c r="C30" s="7"/>
      <c r="D30" s="627" t="s">
        <v>1710</v>
      </c>
      <c r="E30" s="628" t="s">
        <v>16</v>
      </c>
      <c r="F30" s="628"/>
      <c r="G30" s="628"/>
      <c r="H30" s="628"/>
      <c r="I30" s="7"/>
      <c r="J30" s="8"/>
    </row>
    <row r="31" spans="2:10" x14ac:dyDescent="0.25">
      <c r="B31" s="6"/>
      <c r="C31" s="7"/>
      <c r="D31" s="544"/>
      <c r="E31" s="544"/>
      <c r="F31" s="544"/>
      <c r="G31" s="544"/>
      <c r="H31" s="544"/>
      <c r="I31" s="7"/>
      <c r="J31" s="8"/>
    </row>
    <row r="32" spans="2:10" x14ac:dyDescent="0.25">
      <c r="B32" s="6"/>
      <c r="C32" s="7"/>
      <c r="D32" s="627" t="s">
        <v>18</v>
      </c>
      <c r="E32" s="628" t="s">
        <v>16</v>
      </c>
      <c r="F32" s="628"/>
      <c r="G32" s="628"/>
      <c r="H32" s="628"/>
      <c r="I32" s="7"/>
      <c r="J32" s="8"/>
    </row>
    <row r="33" spans="2:10" x14ac:dyDescent="0.25">
      <c r="B33" s="6"/>
      <c r="C33" s="7"/>
      <c r="D33" s="14"/>
      <c r="E33" s="14"/>
      <c r="F33" s="14"/>
      <c r="G33" s="14"/>
      <c r="H33" s="14"/>
      <c r="I33" s="7"/>
      <c r="J33" s="8"/>
    </row>
    <row r="34" spans="2:10" x14ac:dyDescent="0.25">
      <c r="B34" s="6"/>
      <c r="C34" s="7"/>
      <c r="D34" s="627" t="s">
        <v>19</v>
      </c>
      <c r="E34" s="628" t="s">
        <v>16</v>
      </c>
      <c r="F34" s="628"/>
      <c r="G34" s="628"/>
      <c r="H34" s="628"/>
      <c r="I34" s="7"/>
      <c r="J34" s="8"/>
    </row>
    <row r="35" spans="2:10" x14ac:dyDescent="0.25">
      <c r="B35" s="6"/>
      <c r="C35" s="7"/>
      <c r="D35" s="7"/>
      <c r="E35" s="7"/>
      <c r="F35" s="7"/>
      <c r="G35" s="7"/>
      <c r="H35" s="7"/>
      <c r="I35" s="7"/>
      <c r="J35" s="8"/>
    </row>
    <row r="36" spans="2:10" x14ac:dyDescent="0.25">
      <c r="B36" s="6"/>
      <c r="C36" s="7"/>
      <c r="D36" s="625" t="s">
        <v>20</v>
      </c>
      <c r="E36" s="626"/>
      <c r="F36" s="626"/>
      <c r="G36" s="626"/>
      <c r="H36" s="626"/>
      <c r="I36" s="7"/>
      <c r="J36" s="8"/>
    </row>
    <row r="37" spans="2:10" x14ac:dyDescent="0.25">
      <c r="B37" s="6"/>
      <c r="C37" s="7"/>
      <c r="D37" s="7"/>
      <c r="E37" s="7"/>
      <c r="F37" s="13"/>
      <c r="G37" s="7"/>
      <c r="H37" s="7"/>
      <c r="I37" s="7"/>
      <c r="J37" s="8"/>
    </row>
    <row r="38" spans="2:10" x14ac:dyDescent="0.25">
      <c r="B38" s="6"/>
      <c r="C38" s="7"/>
      <c r="D38" s="625" t="s">
        <v>1284</v>
      </c>
      <c r="E38" s="626"/>
      <c r="F38" s="626"/>
      <c r="G38" s="626"/>
      <c r="H38" s="626"/>
      <c r="I38" s="7"/>
      <c r="J38" s="8"/>
    </row>
    <row r="39" spans="2:10" x14ac:dyDescent="0.25">
      <c r="B39" s="6"/>
      <c r="C39" s="7"/>
      <c r="D39" s="90"/>
      <c r="E39" s="90"/>
      <c r="F39" s="90"/>
      <c r="G39" s="90"/>
      <c r="H39" s="90"/>
      <c r="I39" s="7"/>
      <c r="J39" s="8"/>
    </row>
    <row r="40" spans="2:10" ht="15.75" thickBot="1" x14ac:dyDescent="0.3">
      <c r="B40" s="16"/>
      <c r="C40" s="17"/>
      <c r="D40" s="17"/>
      <c r="E40" s="17"/>
      <c r="F40" s="17"/>
      <c r="G40" s="17"/>
      <c r="H40" s="17"/>
      <c r="I40" s="17"/>
      <c r="J40" s="18"/>
    </row>
  </sheetData>
  <sheetProtection algorithmName="SHA-512" hashValue="1sz4pQD3/NYeg+3LB9KQRUHsRh/F9xumh5j//E8l2RFTgppZbMv5tuj8m/2QnlElLS2mrJTQnYTisf4FHwI/ig==" saltValue="U7ZQch2ff4zeG1h9BUayvA==" spinCount="100000" sheet="1" objects="1" scenarios="1"/>
  <mergeCells count="11">
    <mergeCell ref="E6:G6"/>
    <mergeCell ref="D38:H38"/>
    <mergeCell ref="D36:H36"/>
    <mergeCell ref="D24:H24"/>
    <mergeCell ref="D26:H26"/>
    <mergeCell ref="D32:H32"/>
    <mergeCell ref="D34:H34"/>
    <mergeCell ref="G9:H9"/>
    <mergeCell ref="G10:H10"/>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 ref="D38:H38" r:id="rId1" location="'E. Optional ECB-ECAIs data'!A1" display="Worksheet E: Optional ECB-ECAIs data" xr:uid="{982189BD-91E4-46CF-8B70-969CC8D3DB17}"/>
    <hyperlink ref="D36:H36" r:id="rId2" location="'D. Insert Nat Trans Templ'!A1" display="Worksheet D &amp; Onwards (If Any): National Transparency Template" xr:uid="{7759D7D3-97D2-49DF-8CAA-4500C7E4696C}"/>
    <hyperlink ref="D28:H28" location="'B2. HTT Public Sector Assets'!A1" display="Worksheet C: HTT Public Sector Assets" xr:uid="{F78F4DBD-660D-4F40-85C4-A58B016694CF}"/>
    <hyperlink ref="D30:H30" location="'B3. HTT Shipping Assets'!A1" display="Worksheet B3: HTT Shipping Assets" xr:uid="{51B71246-3955-423C-BF30-EE44ED0CADF9}"/>
  </hyperlinks>
  <printOptions horizontalCentered="1" verticalCentered="1"/>
  <pageMargins left="0.70866141732283472" right="0.70866141732283472" top="0.74803149606299213" bottom="0.74803149606299213" header="0.31496062992125984" footer="0.31496062992125984"/>
  <pageSetup paperSize="9" scale="50" orientation="landscape" r:id="rId3"/>
  <headerFooter>
    <oddHeader>&amp;R&amp;G</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5" zoomScaleNormal="75" workbookViewId="0">
      <selection activeCell="A17" sqref="A17"/>
    </sheetView>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0"/>
  </cols>
  <sheetData>
    <row r="1" spans="1:14" ht="31.5" x14ac:dyDescent="0.25">
      <c r="A1" s="131" t="s">
        <v>1285</v>
      </c>
      <c r="B1" s="131"/>
      <c r="C1" s="22"/>
      <c r="D1" s="22"/>
      <c r="E1" s="22"/>
      <c r="F1" s="137" t="s">
        <v>1314</v>
      </c>
      <c r="H1" s="22"/>
      <c r="I1" s="131"/>
      <c r="J1" s="22"/>
      <c r="K1" s="22"/>
      <c r="L1" s="22"/>
      <c r="M1" s="22"/>
    </row>
    <row r="2" spans="1:14" ht="15.75" thickBot="1" x14ac:dyDescent="0.3">
      <c r="A2" s="22"/>
      <c r="B2" s="23"/>
      <c r="C2" s="23"/>
      <c r="D2" s="22"/>
      <c r="E2" s="22"/>
      <c r="F2" s="22"/>
      <c r="H2" s="22"/>
      <c r="L2" s="22"/>
      <c r="M2" s="22"/>
    </row>
    <row r="3" spans="1:14" ht="19.5" thickBot="1" x14ac:dyDescent="0.3">
      <c r="A3" s="25"/>
      <c r="B3" s="26" t="s">
        <v>21</v>
      </c>
      <c r="C3" s="27" t="s">
        <v>1705</v>
      </c>
      <c r="D3" s="25"/>
      <c r="E3" s="25"/>
      <c r="F3" s="22"/>
      <c r="G3" s="25"/>
      <c r="H3" s="22"/>
      <c r="L3" s="22"/>
      <c r="M3" s="22"/>
    </row>
    <row r="4" spans="1:14" ht="15.75" thickBot="1" x14ac:dyDescent="0.3">
      <c r="H4" s="22"/>
      <c r="L4" s="22"/>
      <c r="M4" s="22"/>
    </row>
    <row r="5" spans="1:14" ht="18.75" x14ac:dyDescent="0.25">
      <c r="A5" s="28"/>
      <c r="B5" s="29" t="s">
        <v>22</v>
      </c>
      <c r="C5" s="28"/>
      <c r="E5" s="30"/>
      <c r="F5" s="30"/>
      <c r="H5" s="22"/>
      <c r="L5" s="22"/>
      <c r="M5" s="22"/>
    </row>
    <row r="6" spans="1:14" s="56" customFormat="1" x14ac:dyDescent="0.25">
      <c r="A6" s="24"/>
      <c r="B6" s="561" t="s">
        <v>23</v>
      </c>
      <c r="C6" s="24"/>
      <c r="D6" s="24"/>
      <c r="E6" s="24"/>
      <c r="F6" s="24"/>
      <c r="G6" s="24"/>
      <c r="H6" s="24"/>
      <c r="I6" s="24"/>
      <c r="J6" s="24"/>
      <c r="K6" s="24"/>
      <c r="L6" s="24"/>
      <c r="M6" s="24"/>
      <c r="N6" s="24"/>
    </row>
    <row r="7" spans="1:14" s="56" customFormat="1" x14ac:dyDescent="0.25">
      <c r="A7" s="24"/>
      <c r="B7" s="562" t="s">
        <v>24</v>
      </c>
      <c r="C7" s="24"/>
      <c r="D7" s="24"/>
      <c r="E7" s="24"/>
      <c r="F7" s="24"/>
      <c r="G7" s="24"/>
      <c r="H7" s="24"/>
      <c r="I7" s="24"/>
      <c r="J7" s="24"/>
      <c r="K7" s="24"/>
      <c r="L7" s="24"/>
      <c r="M7" s="24"/>
      <c r="N7" s="24"/>
    </row>
    <row r="8" spans="1:14" s="56" customFormat="1" x14ac:dyDescent="0.25">
      <c r="A8" s="24"/>
      <c r="B8" s="562" t="s">
        <v>25</v>
      </c>
      <c r="C8" s="24"/>
      <c r="D8" s="24"/>
      <c r="E8" s="24"/>
      <c r="F8" s="24" t="s">
        <v>26</v>
      </c>
      <c r="G8" s="24"/>
      <c r="H8" s="24"/>
      <c r="I8" s="24"/>
      <c r="J8" s="24"/>
      <c r="K8" s="24"/>
      <c r="L8" s="24"/>
      <c r="M8" s="24"/>
      <c r="N8" s="24"/>
    </row>
    <row r="9" spans="1:14" s="56" customFormat="1" x14ac:dyDescent="0.25">
      <c r="A9" s="24"/>
      <c r="B9" s="561" t="s">
        <v>27</v>
      </c>
      <c r="C9" s="24"/>
      <c r="D9" s="24"/>
      <c r="E9" s="24"/>
      <c r="F9" s="24"/>
      <c r="G9" s="24"/>
      <c r="H9" s="24"/>
      <c r="I9" s="24"/>
      <c r="J9" s="24"/>
      <c r="K9" s="24"/>
      <c r="L9" s="24"/>
      <c r="M9" s="24"/>
      <c r="N9" s="24"/>
    </row>
    <row r="10" spans="1:14" s="56" customFormat="1" x14ac:dyDescent="0.25">
      <c r="A10" s="24"/>
      <c r="B10" s="561" t="s">
        <v>28</v>
      </c>
      <c r="C10" s="24"/>
      <c r="D10" s="24"/>
      <c r="E10" s="24"/>
      <c r="F10" s="24"/>
      <c r="G10" s="24"/>
      <c r="H10" s="24"/>
      <c r="I10" s="24"/>
      <c r="J10" s="24"/>
      <c r="K10" s="24"/>
      <c r="L10" s="24"/>
      <c r="M10" s="24"/>
      <c r="N10" s="24"/>
    </row>
    <row r="11" spans="1:14" s="56" customFormat="1" ht="15.75" thickBot="1" x14ac:dyDescent="0.3">
      <c r="A11" s="24"/>
      <c r="B11" s="563" t="s">
        <v>29</v>
      </c>
      <c r="C11" s="24"/>
      <c r="D11" s="24"/>
      <c r="E11" s="24"/>
      <c r="F11" s="24"/>
      <c r="G11" s="24"/>
      <c r="H11" s="24"/>
      <c r="I11" s="24"/>
      <c r="J11" s="24"/>
      <c r="K11" s="24"/>
      <c r="L11" s="24"/>
      <c r="M11" s="24"/>
      <c r="N11" s="24"/>
    </row>
    <row r="12" spans="1:14" x14ac:dyDescent="0.25">
      <c r="B12" s="31"/>
      <c r="H12" s="22"/>
      <c r="L12" s="22"/>
      <c r="M12" s="22"/>
    </row>
    <row r="13" spans="1:14" ht="37.5" x14ac:dyDescent="0.25">
      <c r="A13" s="32" t="s">
        <v>30</v>
      </c>
      <c r="B13" s="32" t="s">
        <v>23</v>
      </c>
      <c r="C13" s="33"/>
      <c r="D13" s="33"/>
      <c r="E13" s="33"/>
      <c r="F13" s="33"/>
      <c r="G13" s="34"/>
      <c r="H13" s="22"/>
      <c r="L13" s="22"/>
      <c r="M13" s="22"/>
    </row>
    <row r="14" spans="1:14" x14ac:dyDescent="0.25">
      <c r="A14" s="24" t="s">
        <v>31</v>
      </c>
      <c r="B14" s="35" t="s">
        <v>0</v>
      </c>
      <c r="C14" s="24" t="str">
        <f>Introduction!$F$7</f>
        <v>FRANCE</v>
      </c>
      <c r="E14" s="30"/>
      <c r="F14" s="30"/>
      <c r="H14" s="22"/>
      <c r="L14" s="22"/>
      <c r="M14" s="22"/>
    </row>
    <row r="15" spans="1:14" x14ac:dyDescent="0.25">
      <c r="A15" s="24" t="s">
        <v>32</v>
      </c>
      <c r="B15" s="35" t="s">
        <v>33</v>
      </c>
      <c r="C15" s="24" t="str">
        <f>Introduction!$F$8</f>
        <v>Caisse de Refinancement de l'Habitat</v>
      </c>
      <c r="E15" s="30"/>
      <c r="F15" s="30"/>
      <c r="H15" s="22"/>
      <c r="L15" s="22"/>
      <c r="M15" s="22"/>
    </row>
    <row r="16" spans="1:14" x14ac:dyDescent="0.25">
      <c r="A16" s="24" t="s">
        <v>34</v>
      </c>
      <c r="B16" s="35" t="s">
        <v>35</v>
      </c>
      <c r="C16" s="564" t="s">
        <v>1367</v>
      </c>
      <c r="E16" s="30"/>
      <c r="F16" s="30"/>
      <c r="H16" s="22"/>
      <c r="L16" s="22"/>
      <c r="M16" s="22"/>
    </row>
    <row r="17" spans="1:13" x14ac:dyDescent="0.25">
      <c r="A17" s="24" t="s">
        <v>36</v>
      </c>
      <c r="B17" s="35" t="s">
        <v>37</v>
      </c>
      <c r="C17" s="526">
        <f>Introduction!$G$10</f>
        <v>43555</v>
      </c>
      <c r="E17" s="30"/>
      <c r="F17" s="30"/>
      <c r="H17" s="22"/>
      <c r="L17" s="22"/>
      <c r="M17" s="22"/>
    </row>
    <row r="18" spans="1:13" outlineLevel="1" x14ac:dyDescent="0.25">
      <c r="A18" s="24" t="s">
        <v>38</v>
      </c>
      <c r="B18" s="36" t="s">
        <v>39</v>
      </c>
      <c r="C18" s="527" t="s">
        <v>1691</v>
      </c>
      <c r="E18" s="30"/>
      <c r="F18" s="30"/>
      <c r="H18" s="22"/>
      <c r="L18" s="22"/>
      <c r="M18" s="22"/>
    </row>
    <row r="19" spans="1:13" outlineLevel="1" x14ac:dyDescent="0.25">
      <c r="A19" s="24" t="s">
        <v>40</v>
      </c>
      <c r="B19" s="36" t="s">
        <v>41</v>
      </c>
      <c r="E19" s="30"/>
      <c r="F19" s="30"/>
      <c r="H19" s="22"/>
      <c r="L19" s="22"/>
      <c r="M19" s="22"/>
    </row>
    <row r="20" spans="1:13" outlineLevel="1" x14ac:dyDescent="0.25">
      <c r="A20" s="24" t="s">
        <v>42</v>
      </c>
      <c r="B20" s="36"/>
      <c r="E20" s="30"/>
      <c r="F20" s="30"/>
      <c r="H20" s="22"/>
      <c r="L20" s="22"/>
      <c r="M20" s="22"/>
    </row>
    <row r="21" spans="1:13" outlineLevel="1" x14ac:dyDescent="0.25">
      <c r="A21" s="24" t="s">
        <v>43</v>
      </c>
      <c r="B21" s="36"/>
      <c r="E21" s="30"/>
      <c r="F21" s="30"/>
      <c r="H21" s="22"/>
      <c r="L21" s="22"/>
      <c r="M21" s="22"/>
    </row>
    <row r="22" spans="1:13" outlineLevel="1" x14ac:dyDescent="0.25">
      <c r="A22" s="24" t="s">
        <v>44</v>
      </c>
      <c r="B22" s="36"/>
      <c r="E22" s="30"/>
      <c r="F22" s="30"/>
      <c r="H22" s="22"/>
      <c r="L22" s="22"/>
      <c r="M22" s="22"/>
    </row>
    <row r="23" spans="1:13" outlineLevel="1" x14ac:dyDescent="0.25">
      <c r="A23" s="24" t="s">
        <v>45</v>
      </c>
      <c r="B23" s="36"/>
      <c r="E23" s="30"/>
      <c r="F23" s="30"/>
      <c r="H23" s="22"/>
      <c r="L23" s="22"/>
      <c r="M23" s="22"/>
    </row>
    <row r="24" spans="1:13" outlineLevel="1" x14ac:dyDescent="0.25">
      <c r="A24" s="24" t="s">
        <v>46</v>
      </c>
      <c r="B24" s="36"/>
      <c r="E24" s="30"/>
      <c r="F24" s="30"/>
      <c r="H24" s="22"/>
      <c r="L24" s="22"/>
      <c r="M24" s="22"/>
    </row>
    <row r="25" spans="1:13" outlineLevel="1" x14ac:dyDescent="0.25">
      <c r="A25" s="24" t="s">
        <v>47</v>
      </c>
      <c r="B25" s="36"/>
      <c r="E25" s="30"/>
      <c r="F25" s="30"/>
      <c r="H25" s="22"/>
      <c r="L25" s="22"/>
      <c r="M25" s="22"/>
    </row>
    <row r="26" spans="1:13" ht="18.75" x14ac:dyDescent="0.25">
      <c r="A26" s="33"/>
      <c r="B26" s="32" t="s">
        <v>24</v>
      </c>
      <c r="C26" s="33"/>
      <c r="D26" s="33"/>
      <c r="E26" s="33"/>
      <c r="F26" s="33"/>
      <c r="G26" s="34"/>
      <c r="H26" s="22"/>
      <c r="L26" s="22"/>
      <c r="M26" s="22"/>
    </row>
    <row r="27" spans="1:13" x14ac:dyDescent="0.25">
      <c r="A27" s="24" t="s">
        <v>48</v>
      </c>
      <c r="B27" s="565" t="s">
        <v>49</v>
      </c>
      <c r="C27" s="566" t="s">
        <v>1420</v>
      </c>
      <c r="D27" s="38"/>
      <c r="E27" s="38"/>
      <c r="F27" s="38"/>
      <c r="H27" s="22"/>
      <c r="L27" s="22"/>
      <c r="M27" s="22"/>
    </row>
    <row r="28" spans="1:13" x14ac:dyDescent="0.25">
      <c r="A28" s="24" t="s">
        <v>50</v>
      </c>
      <c r="B28" s="565" t="s">
        <v>51</v>
      </c>
      <c r="C28" s="566" t="s">
        <v>1420</v>
      </c>
      <c r="D28" s="38"/>
      <c r="E28" s="38"/>
      <c r="F28" s="38"/>
      <c r="H28" s="22"/>
      <c r="L28" s="22"/>
      <c r="M28" s="22"/>
    </row>
    <row r="29" spans="1:13" ht="30" x14ac:dyDescent="0.25">
      <c r="A29" s="24" t="s">
        <v>52</v>
      </c>
      <c r="B29" s="565" t="s">
        <v>53</v>
      </c>
      <c r="C29" s="567" t="s">
        <v>1692</v>
      </c>
      <c r="E29" s="38"/>
      <c r="F29" s="38"/>
      <c r="H29" s="22"/>
      <c r="L29" s="22"/>
      <c r="M29" s="22"/>
    </row>
    <row r="30" spans="1:13" outlineLevel="1" x14ac:dyDescent="0.25">
      <c r="A30" s="24" t="s">
        <v>54</v>
      </c>
      <c r="B30" s="565"/>
      <c r="E30" s="38"/>
      <c r="F30" s="38"/>
      <c r="H30" s="22"/>
      <c r="L30" s="22"/>
      <c r="M30" s="22"/>
    </row>
    <row r="31" spans="1:13" outlineLevel="1" x14ac:dyDescent="0.25">
      <c r="A31" s="24" t="s">
        <v>55</v>
      </c>
      <c r="B31" s="37"/>
      <c r="E31" s="38"/>
      <c r="F31" s="38"/>
      <c r="H31" s="22"/>
      <c r="L31" s="22"/>
      <c r="M31" s="22"/>
    </row>
    <row r="32" spans="1:13" outlineLevel="1" x14ac:dyDescent="0.25">
      <c r="A32" s="24" t="s">
        <v>56</v>
      </c>
      <c r="B32" s="37"/>
      <c r="E32" s="38"/>
      <c r="F32" s="38"/>
      <c r="H32" s="22"/>
      <c r="L32" s="22"/>
      <c r="M32" s="22"/>
    </row>
    <row r="33" spans="1:13" outlineLevel="1" x14ac:dyDescent="0.25">
      <c r="A33" s="24" t="s">
        <v>57</v>
      </c>
      <c r="B33" s="37"/>
      <c r="E33" s="38"/>
      <c r="F33" s="38"/>
      <c r="H33" s="22"/>
      <c r="L33" s="22"/>
      <c r="M33" s="22"/>
    </row>
    <row r="34" spans="1:13" outlineLevel="1" x14ac:dyDescent="0.25">
      <c r="A34" s="24" t="s">
        <v>58</v>
      </c>
      <c r="B34" s="37"/>
      <c r="E34" s="38"/>
      <c r="F34" s="38"/>
      <c r="H34" s="22"/>
      <c r="L34" s="22"/>
      <c r="M34" s="22"/>
    </row>
    <row r="35" spans="1:13" outlineLevel="1" x14ac:dyDescent="0.25">
      <c r="A35" s="24" t="s">
        <v>59</v>
      </c>
      <c r="B35" s="39"/>
      <c r="E35" s="38"/>
      <c r="F35" s="38"/>
      <c r="H35" s="22"/>
      <c r="L35" s="22"/>
      <c r="M35" s="22"/>
    </row>
    <row r="36" spans="1:13" ht="18.75" x14ac:dyDescent="0.25">
      <c r="A36" s="32"/>
      <c r="B36" s="32" t="s">
        <v>25</v>
      </c>
      <c r="C36" s="32"/>
      <c r="D36" s="33"/>
      <c r="E36" s="33"/>
      <c r="F36" s="33"/>
      <c r="G36" s="34"/>
      <c r="H36" s="22"/>
      <c r="L36" s="22"/>
      <c r="M36" s="22"/>
    </row>
    <row r="37" spans="1:13" ht="15" customHeight="1" x14ac:dyDescent="0.25">
      <c r="A37" s="40"/>
      <c r="B37" s="41" t="s">
        <v>60</v>
      </c>
      <c r="C37" s="40" t="s">
        <v>61</v>
      </c>
      <c r="D37" s="40"/>
      <c r="E37" s="42"/>
      <c r="F37" s="43"/>
      <c r="G37" s="43"/>
      <c r="H37" s="22"/>
      <c r="L37" s="22"/>
      <c r="M37" s="22"/>
    </row>
    <row r="38" spans="1:13" x14ac:dyDescent="0.25">
      <c r="A38" s="24" t="s">
        <v>4</v>
      </c>
      <c r="B38" s="38" t="s">
        <v>1131</v>
      </c>
      <c r="C38" s="529">
        <v>38864</v>
      </c>
      <c r="F38" s="38"/>
      <c r="H38" s="22"/>
      <c r="L38" s="22"/>
      <c r="M38" s="22"/>
    </row>
    <row r="39" spans="1:13" x14ac:dyDescent="0.25">
      <c r="A39" s="24" t="s">
        <v>62</v>
      </c>
      <c r="B39" s="38" t="s">
        <v>63</v>
      </c>
      <c r="C39" s="568">
        <v>26787</v>
      </c>
      <c r="F39" s="38"/>
      <c r="H39" s="22"/>
      <c r="L39" s="22"/>
      <c r="M39" s="22"/>
    </row>
    <row r="40" spans="1:13" outlineLevel="1" x14ac:dyDescent="0.25">
      <c r="A40" s="24" t="s">
        <v>64</v>
      </c>
      <c r="B40" s="44" t="s">
        <v>65</v>
      </c>
      <c r="C40" s="527" t="s">
        <v>955</v>
      </c>
      <c r="F40" s="38"/>
      <c r="H40" s="22"/>
      <c r="L40" s="22"/>
      <c r="M40" s="22"/>
    </row>
    <row r="41" spans="1:13" outlineLevel="1" x14ac:dyDescent="0.25">
      <c r="A41" s="24" t="s">
        <v>66</v>
      </c>
      <c r="B41" s="44" t="s">
        <v>67</v>
      </c>
      <c r="C41" s="527" t="s">
        <v>955</v>
      </c>
      <c r="F41" s="38"/>
      <c r="H41" s="22"/>
      <c r="L41" s="22"/>
      <c r="M41" s="22"/>
    </row>
    <row r="42" spans="1:13" outlineLevel="1" x14ac:dyDescent="0.25">
      <c r="A42" s="24" t="s">
        <v>68</v>
      </c>
      <c r="B42" s="38"/>
      <c r="F42" s="38"/>
      <c r="H42" s="22"/>
      <c r="L42" s="22"/>
      <c r="M42" s="22"/>
    </row>
    <row r="43" spans="1:13" outlineLevel="1" x14ac:dyDescent="0.25">
      <c r="A43" s="24" t="s">
        <v>69</v>
      </c>
      <c r="B43" s="38"/>
      <c r="F43" s="38"/>
      <c r="H43" s="22"/>
      <c r="L43" s="22"/>
      <c r="M43" s="22"/>
    </row>
    <row r="44" spans="1:13" ht="15" customHeight="1" x14ac:dyDescent="0.25">
      <c r="A44" s="40"/>
      <c r="B44" s="41" t="s">
        <v>70</v>
      </c>
      <c r="C44" s="87" t="s">
        <v>1132</v>
      </c>
      <c r="D44" s="40" t="s">
        <v>71</v>
      </c>
      <c r="E44" s="42"/>
      <c r="F44" s="43" t="s">
        <v>72</v>
      </c>
      <c r="G44" s="43" t="s">
        <v>73</v>
      </c>
      <c r="H44" s="22"/>
      <c r="L44" s="22"/>
      <c r="M44" s="22"/>
    </row>
    <row r="45" spans="1:13" x14ac:dyDescent="0.25">
      <c r="A45" s="24" t="s">
        <v>8</v>
      </c>
      <c r="B45" s="38" t="s">
        <v>74</v>
      </c>
      <c r="C45" s="569">
        <v>0.25</v>
      </c>
      <c r="D45" s="57">
        <f>IF(OR(C38="[For completion]",C39="[For completion]"),"Please complete G.3.1.1 and G.3.1.2",(C38/C39-1))</f>
        <v>0.45085302572143204</v>
      </c>
      <c r="E45" s="57"/>
      <c r="F45" s="528">
        <f>C45</f>
        <v>0.25</v>
      </c>
      <c r="G45" s="527" t="s">
        <v>1693</v>
      </c>
      <c r="H45" s="22"/>
      <c r="L45" s="22"/>
      <c r="M45" s="22"/>
    </row>
    <row r="46" spans="1:13" outlineLevel="1" x14ac:dyDescent="0.25">
      <c r="A46" s="24" t="s">
        <v>75</v>
      </c>
      <c r="B46" s="36" t="s">
        <v>76</v>
      </c>
      <c r="C46" s="57"/>
      <c r="D46" s="57"/>
      <c r="E46" s="57"/>
      <c r="F46" s="57"/>
      <c r="G46" s="57"/>
      <c r="H46" s="22"/>
      <c r="L46" s="22"/>
      <c r="M46" s="22"/>
    </row>
    <row r="47" spans="1:13" outlineLevel="1" x14ac:dyDescent="0.25">
      <c r="A47" s="24" t="s">
        <v>77</v>
      </c>
      <c r="B47" s="36" t="s">
        <v>78</v>
      </c>
      <c r="C47" s="57"/>
      <c r="D47" s="57"/>
      <c r="E47" s="57"/>
      <c r="F47" s="57"/>
      <c r="G47" s="57"/>
      <c r="H47" s="22"/>
      <c r="L47" s="22"/>
      <c r="M47" s="22"/>
    </row>
    <row r="48" spans="1:13" outlineLevel="1" x14ac:dyDescent="0.25">
      <c r="A48" s="24" t="s">
        <v>79</v>
      </c>
      <c r="B48" s="36"/>
      <c r="C48" s="57"/>
      <c r="D48" s="57"/>
      <c r="E48" s="57"/>
      <c r="F48" s="57"/>
      <c r="G48" s="57"/>
      <c r="H48" s="22"/>
      <c r="L48" s="22"/>
      <c r="M48" s="22"/>
    </row>
    <row r="49" spans="1:13" outlineLevel="1" x14ac:dyDescent="0.25">
      <c r="A49" s="24" t="s">
        <v>80</v>
      </c>
      <c r="B49" s="36"/>
      <c r="C49" s="57"/>
      <c r="D49" s="57"/>
      <c r="E49" s="57"/>
      <c r="F49" s="57"/>
      <c r="G49" s="57"/>
      <c r="H49" s="22"/>
      <c r="L49" s="22"/>
      <c r="M49" s="22"/>
    </row>
    <row r="50" spans="1:13" outlineLevel="1" x14ac:dyDescent="0.25">
      <c r="A50" s="24" t="s">
        <v>81</v>
      </c>
      <c r="B50" s="36"/>
      <c r="C50" s="57"/>
      <c r="D50" s="57"/>
      <c r="E50" s="57"/>
      <c r="F50" s="57"/>
      <c r="G50" s="57"/>
      <c r="H50" s="22"/>
      <c r="L50" s="22"/>
      <c r="M50" s="22"/>
    </row>
    <row r="51" spans="1:13" outlineLevel="1" x14ac:dyDescent="0.25">
      <c r="A51" s="24" t="s">
        <v>82</v>
      </c>
      <c r="B51" s="36"/>
      <c r="C51" s="57"/>
      <c r="D51" s="57"/>
      <c r="E51" s="57"/>
      <c r="F51" s="57"/>
      <c r="G51" s="57"/>
      <c r="H51" s="22"/>
      <c r="L51" s="22"/>
      <c r="M51" s="22"/>
    </row>
    <row r="52" spans="1:13" ht="15" customHeight="1" x14ac:dyDescent="0.25">
      <c r="A52" s="40"/>
      <c r="B52" s="41" t="s">
        <v>83</v>
      </c>
      <c r="C52" s="40" t="s">
        <v>61</v>
      </c>
      <c r="D52" s="40"/>
      <c r="E52" s="42"/>
      <c r="F52" s="43" t="s">
        <v>84</v>
      </c>
      <c r="G52" s="43"/>
      <c r="H52" s="22"/>
      <c r="L52" s="22"/>
      <c r="M52" s="22"/>
    </row>
    <row r="53" spans="1:13" x14ac:dyDescent="0.25">
      <c r="A53" s="24" t="s">
        <v>85</v>
      </c>
      <c r="B53" s="38" t="s">
        <v>86</v>
      </c>
      <c r="C53" s="529">
        <f>C38</f>
        <v>38864</v>
      </c>
      <c r="E53" s="45"/>
      <c r="F53" s="46">
        <f>IF($C$58=0,"",IF(C53="[for completion]","",C53/$C$58))</f>
        <v>1</v>
      </c>
      <c r="G53" s="46"/>
      <c r="H53" s="22"/>
      <c r="L53" s="22"/>
      <c r="M53" s="22"/>
    </row>
    <row r="54" spans="1:13" x14ac:dyDescent="0.25">
      <c r="A54" s="24" t="s">
        <v>87</v>
      </c>
      <c r="B54" s="38" t="s">
        <v>88</v>
      </c>
      <c r="C54" s="527">
        <v>0</v>
      </c>
      <c r="E54" s="45"/>
      <c r="F54" s="46">
        <f>IF($C$58=0,"",IF(C54="[for completion]","",C54/$C$58))</f>
        <v>0</v>
      </c>
      <c r="G54" s="46"/>
      <c r="H54" s="22"/>
      <c r="L54" s="22"/>
      <c r="M54" s="22"/>
    </row>
    <row r="55" spans="1:13" x14ac:dyDescent="0.25">
      <c r="A55" s="24" t="s">
        <v>89</v>
      </c>
      <c r="B55" s="38" t="s">
        <v>90</v>
      </c>
      <c r="C55" s="527">
        <v>0</v>
      </c>
      <c r="E55" s="45"/>
      <c r="F55" s="107">
        <f t="shared" ref="F55:F56" si="0">IF($C$58=0,"",IF(C55="[for completion]","",C55/$C$58))</f>
        <v>0</v>
      </c>
      <c r="G55" s="46"/>
      <c r="H55" s="22"/>
      <c r="L55" s="22"/>
      <c r="M55" s="22"/>
    </row>
    <row r="56" spans="1:13" x14ac:dyDescent="0.25">
      <c r="A56" s="24" t="s">
        <v>91</v>
      </c>
      <c r="B56" s="38" t="s">
        <v>92</v>
      </c>
      <c r="C56" s="527">
        <v>0</v>
      </c>
      <c r="E56" s="45"/>
      <c r="F56" s="107">
        <f t="shared" si="0"/>
        <v>0</v>
      </c>
      <c r="G56" s="46"/>
      <c r="H56" s="22"/>
      <c r="L56" s="22"/>
      <c r="M56" s="22"/>
    </row>
    <row r="57" spans="1:13" x14ac:dyDescent="0.25">
      <c r="A57" s="24" t="s">
        <v>93</v>
      </c>
      <c r="B57" s="24" t="s">
        <v>94</v>
      </c>
      <c r="C57" s="527">
        <v>0</v>
      </c>
      <c r="E57" s="45"/>
      <c r="F57" s="46">
        <f>IF($C$58=0,"",IF(C57="[for completion]","",C57/$C$58))</f>
        <v>0</v>
      </c>
      <c r="G57" s="46"/>
      <c r="H57" s="22"/>
      <c r="L57" s="22"/>
      <c r="M57" s="22"/>
    </row>
    <row r="58" spans="1:13" x14ac:dyDescent="0.25">
      <c r="A58" s="24" t="s">
        <v>95</v>
      </c>
      <c r="B58" s="47" t="s">
        <v>96</v>
      </c>
      <c r="C58" s="45">
        <f>SUM(C53:C57)</f>
        <v>38864</v>
      </c>
      <c r="D58" s="45"/>
      <c r="E58" s="45"/>
      <c r="F58" s="48">
        <f>SUM(F53:F57)</f>
        <v>1</v>
      </c>
      <c r="G58" s="46"/>
      <c r="H58" s="22"/>
      <c r="L58" s="22"/>
      <c r="M58" s="22"/>
    </row>
    <row r="59" spans="1:13" outlineLevel="1" x14ac:dyDescent="0.25">
      <c r="A59" s="24" t="s">
        <v>97</v>
      </c>
      <c r="B59" s="49" t="s">
        <v>98</v>
      </c>
      <c r="C59" s="134"/>
      <c r="E59" s="45"/>
      <c r="F59" s="46">
        <f t="shared" ref="F59:F64" si="1">IF($C$58=0,"",IF(C59="[for completion]","",C59/$C$58))</f>
        <v>0</v>
      </c>
      <c r="G59" s="46"/>
      <c r="H59" s="22"/>
      <c r="L59" s="22"/>
      <c r="M59" s="22"/>
    </row>
    <row r="60" spans="1:13" outlineLevel="1" x14ac:dyDescent="0.25">
      <c r="A60" s="24" t="s">
        <v>99</v>
      </c>
      <c r="B60" s="49" t="s">
        <v>98</v>
      </c>
      <c r="C60" s="134"/>
      <c r="E60" s="45"/>
      <c r="F60" s="46">
        <f t="shared" si="1"/>
        <v>0</v>
      </c>
      <c r="G60" s="46"/>
      <c r="H60" s="22"/>
      <c r="L60" s="22"/>
      <c r="M60" s="22"/>
    </row>
    <row r="61" spans="1:13" outlineLevel="1" x14ac:dyDescent="0.25">
      <c r="A61" s="24" t="s">
        <v>100</v>
      </c>
      <c r="B61" s="49" t="s">
        <v>98</v>
      </c>
      <c r="C61" s="134"/>
      <c r="E61" s="45"/>
      <c r="F61" s="46">
        <f t="shared" si="1"/>
        <v>0</v>
      </c>
      <c r="G61" s="46"/>
      <c r="H61" s="22"/>
      <c r="L61" s="22"/>
      <c r="M61" s="22"/>
    </row>
    <row r="62" spans="1:13" outlineLevel="1" x14ac:dyDescent="0.25">
      <c r="A62" s="24" t="s">
        <v>101</v>
      </c>
      <c r="B62" s="49" t="s">
        <v>98</v>
      </c>
      <c r="C62" s="134"/>
      <c r="E62" s="45"/>
      <c r="F62" s="46">
        <f t="shared" si="1"/>
        <v>0</v>
      </c>
      <c r="G62" s="46"/>
      <c r="H62" s="22"/>
      <c r="L62" s="22"/>
      <c r="M62" s="22"/>
    </row>
    <row r="63" spans="1:13" outlineLevel="1" x14ac:dyDescent="0.25">
      <c r="A63" s="24" t="s">
        <v>102</v>
      </c>
      <c r="B63" s="49" t="s">
        <v>98</v>
      </c>
      <c r="C63" s="134"/>
      <c r="E63" s="45"/>
      <c r="F63" s="46">
        <f t="shared" si="1"/>
        <v>0</v>
      </c>
      <c r="G63" s="46"/>
      <c r="H63" s="22"/>
      <c r="L63" s="22"/>
      <c r="M63" s="22"/>
    </row>
    <row r="64" spans="1:13" outlineLevel="1" x14ac:dyDescent="0.25">
      <c r="A64" s="24" t="s">
        <v>103</v>
      </c>
      <c r="B64" s="49" t="s">
        <v>98</v>
      </c>
      <c r="C64" s="136"/>
      <c r="D64" s="50"/>
      <c r="E64" s="50"/>
      <c r="F64" s="46">
        <f t="shared" si="1"/>
        <v>0</v>
      </c>
      <c r="G64" s="48"/>
      <c r="H64" s="22"/>
      <c r="L64" s="22"/>
      <c r="M64" s="22"/>
    </row>
    <row r="65" spans="1:13" ht="15" customHeight="1" x14ac:dyDescent="0.25">
      <c r="A65" s="40"/>
      <c r="B65" s="41" t="s">
        <v>104</v>
      </c>
      <c r="C65" s="87" t="s">
        <v>1143</v>
      </c>
      <c r="D65" s="87" t="s">
        <v>1144</v>
      </c>
      <c r="E65" s="42"/>
      <c r="F65" s="43" t="s">
        <v>105</v>
      </c>
      <c r="G65" s="51" t="s">
        <v>106</v>
      </c>
      <c r="H65" s="22"/>
      <c r="L65" s="22"/>
      <c r="M65" s="22"/>
    </row>
    <row r="66" spans="1:13" x14ac:dyDescent="0.25">
      <c r="A66" s="24" t="s">
        <v>107</v>
      </c>
      <c r="B66" s="38" t="s">
        <v>1216</v>
      </c>
      <c r="C66" s="570">
        <v>6.67</v>
      </c>
      <c r="D66" s="570">
        <v>5.04</v>
      </c>
      <c r="E66" s="35"/>
      <c r="F66" s="52"/>
      <c r="G66" s="53"/>
      <c r="H66" s="22"/>
      <c r="L66" s="22"/>
      <c r="M66" s="22"/>
    </row>
    <row r="67" spans="1:13" x14ac:dyDescent="0.25">
      <c r="B67" s="38"/>
      <c r="E67" s="35"/>
      <c r="F67" s="52"/>
      <c r="G67" s="53"/>
      <c r="H67" s="22"/>
      <c r="L67" s="22"/>
      <c r="M67" s="22"/>
    </row>
    <row r="68" spans="1:13" x14ac:dyDescent="0.25">
      <c r="B68" s="38" t="s">
        <v>1137</v>
      </c>
      <c r="C68" s="35"/>
      <c r="D68" s="35"/>
      <c r="E68" s="35"/>
      <c r="F68" s="53"/>
      <c r="G68" s="53"/>
      <c r="H68" s="22"/>
      <c r="L68" s="22"/>
      <c r="M68" s="22"/>
    </row>
    <row r="69" spans="1:13" x14ac:dyDescent="0.25">
      <c r="B69" s="38" t="s">
        <v>109</v>
      </c>
      <c r="E69" s="35"/>
      <c r="F69" s="53"/>
      <c r="G69" s="53"/>
      <c r="H69" s="22"/>
      <c r="L69" s="22"/>
      <c r="M69" s="22"/>
    </row>
    <row r="70" spans="1:13" x14ac:dyDescent="0.25">
      <c r="A70" s="24" t="s">
        <v>110</v>
      </c>
      <c r="B70" s="125" t="s">
        <v>1305</v>
      </c>
      <c r="C70" s="571">
        <v>662</v>
      </c>
      <c r="D70" s="571">
        <v>708</v>
      </c>
      <c r="E70" s="20"/>
      <c r="F70" s="46">
        <f t="shared" ref="F70:F76" si="2">IF($C$77=0,"",IF(C70="[for completion]","",C70/$C$77))</f>
        <v>1.7033758748456154E-2</v>
      </c>
      <c r="G70" s="46">
        <f>IF($D$77=0,"",IF(D70="[Mark as ND1 if not relevant]","",D70/$D$77))</f>
        <v>1.8217373404693288E-2</v>
      </c>
      <c r="H70" s="22"/>
      <c r="L70" s="22"/>
      <c r="M70" s="22"/>
    </row>
    <row r="71" spans="1:13" x14ac:dyDescent="0.25">
      <c r="A71" s="24" t="s">
        <v>111</v>
      </c>
      <c r="B71" s="126" t="s">
        <v>1306</v>
      </c>
      <c r="C71" s="571">
        <v>1649</v>
      </c>
      <c r="D71" s="571">
        <v>1962</v>
      </c>
      <c r="E71" s="20"/>
      <c r="F71" s="46">
        <f t="shared" si="2"/>
        <v>4.2430012350761631E-2</v>
      </c>
      <c r="G71" s="46">
        <f t="shared" ref="G71:G76" si="3">IF($D$77=0,"",IF(D71="[Mark as ND1 if not relevant]","",D71/$D$77))</f>
        <v>5.0483738163853438E-2</v>
      </c>
      <c r="H71" s="22"/>
      <c r="L71" s="22"/>
      <c r="M71" s="22"/>
    </row>
    <row r="72" spans="1:13" x14ac:dyDescent="0.25">
      <c r="A72" s="24" t="s">
        <v>112</v>
      </c>
      <c r="B72" s="125" t="s">
        <v>1307</v>
      </c>
      <c r="C72" s="571">
        <v>2609</v>
      </c>
      <c r="D72" s="571">
        <v>3636</v>
      </c>
      <c r="E72" s="20"/>
      <c r="F72" s="46">
        <f t="shared" si="2"/>
        <v>6.7131535611362703E-2</v>
      </c>
      <c r="G72" s="46">
        <f t="shared" si="3"/>
        <v>9.3557019349526552E-2</v>
      </c>
      <c r="H72" s="22"/>
      <c r="L72" s="22"/>
      <c r="M72" s="22"/>
    </row>
    <row r="73" spans="1:13" x14ac:dyDescent="0.25">
      <c r="A73" s="24" t="s">
        <v>113</v>
      </c>
      <c r="B73" s="125" t="s">
        <v>1308</v>
      </c>
      <c r="C73" s="571">
        <v>3512</v>
      </c>
      <c r="D73" s="571">
        <v>5001</v>
      </c>
      <c r="E73" s="20"/>
      <c r="F73" s="46">
        <f t="shared" si="2"/>
        <v>9.0366405928365576E-2</v>
      </c>
      <c r="G73" s="46">
        <f t="shared" si="3"/>
        <v>0.1286794977356937</v>
      </c>
      <c r="H73" s="22"/>
      <c r="L73" s="22"/>
      <c r="M73" s="22"/>
    </row>
    <row r="74" spans="1:13" x14ac:dyDescent="0.25">
      <c r="A74" s="24" t="s">
        <v>114</v>
      </c>
      <c r="B74" s="125" t="s">
        <v>1309</v>
      </c>
      <c r="C74" s="571">
        <v>3831</v>
      </c>
      <c r="D74" s="571">
        <v>6845</v>
      </c>
      <c r="E74" s="20"/>
      <c r="F74" s="46">
        <f t="shared" si="2"/>
        <v>9.8574516261836151E-2</v>
      </c>
      <c r="G74" s="46">
        <f t="shared" si="3"/>
        <v>0.17612700699876493</v>
      </c>
      <c r="H74" s="22"/>
      <c r="L74" s="22"/>
      <c r="M74" s="22"/>
    </row>
    <row r="75" spans="1:13" x14ac:dyDescent="0.25">
      <c r="A75" s="24" t="s">
        <v>115</v>
      </c>
      <c r="B75" s="125" t="s">
        <v>1310</v>
      </c>
      <c r="C75" s="571">
        <v>20751</v>
      </c>
      <c r="D75" s="571">
        <v>20712</v>
      </c>
      <c r="E75" s="20"/>
      <c r="F75" s="46">
        <f t="shared" si="2"/>
        <v>0.53393886372993005</v>
      </c>
      <c r="G75" s="46">
        <f t="shared" si="3"/>
        <v>0.53293536434746813</v>
      </c>
      <c r="H75" s="22"/>
      <c r="L75" s="22"/>
      <c r="M75" s="22"/>
    </row>
    <row r="76" spans="1:13" x14ac:dyDescent="0.25">
      <c r="A76" s="24" t="s">
        <v>116</v>
      </c>
      <c r="B76" s="125" t="s">
        <v>1311</v>
      </c>
      <c r="C76" s="571">
        <v>5850</v>
      </c>
      <c r="D76" s="571">
        <v>0</v>
      </c>
      <c r="E76" s="20"/>
      <c r="F76" s="46">
        <f t="shared" si="2"/>
        <v>0.15052490736928778</v>
      </c>
      <c r="G76" s="46">
        <f t="shared" si="3"/>
        <v>0</v>
      </c>
      <c r="H76" s="22"/>
      <c r="L76" s="22"/>
      <c r="M76" s="22"/>
    </row>
    <row r="77" spans="1:13" x14ac:dyDescent="0.25">
      <c r="A77" s="24" t="s">
        <v>117</v>
      </c>
      <c r="B77" s="54" t="s">
        <v>96</v>
      </c>
      <c r="C77" s="45">
        <f>SUM(C70:C76)</f>
        <v>38864</v>
      </c>
      <c r="D77" s="45">
        <f>SUM(D70:D76)</f>
        <v>38864</v>
      </c>
      <c r="E77" s="38"/>
      <c r="F77" s="48">
        <f>SUM(F70:F76)</f>
        <v>1</v>
      </c>
      <c r="G77" s="48">
        <f>SUM(G70:G76)</f>
        <v>1</v>
      </c>
      <c r="H77" s="22"/>
      <c r="L77" s="22"/>
      <c r="M77" s="22"/>
    </row>
    <row r="78" spans="1:13" outlineLevel="1" x14ac:dyDescent="0.25">
      <c r="A78" s="24" t="s">
        <v>118</v>
      </c>
      <c r="B78" s="55" t="s">
        <v>119</v>
      </c>
      <c r="C78" s="571">
        <v>0</v>
      </c>
      <c r="D78" s="571">
        <v>0</v>
      </c>
      <c r="E78" s="38"/>
      <c r="F78" s="46">
        <f>IF($C$77=0,"",IF(C78="[for completion]","",C78/$C$77))</f>
        <v>0</v>
      </c>
      <c r="G78" s="46">
        <f t="shared" ref="G78:G87" si="4">IF($D$77=0,"",IF(D78="[for completion]","",D78/$D$77))</f>
        <v>0</v>
      </c>
      <c r="H78" s="22"/>
      <c r="L78" s="22"/>
      <c r="M78" s="22"/>
    </row>
    <row r="79" spans="1:13" outlineLevel="1" x14ac:dyDescent="0.25">
      <c r="A79" s="24" t="s">
        <v>120</v>
      </c>
      <c r="B79" s="55" t="s">
        <v>121</v>
      </c>
      <c r="C79" s="571">
        <v>182</v>
      </c>
      <c r="D79" s="571">
        <v>188</v>
      </c>
      <c r="E79" s="38"/>
      <c r="F79" s="46">
        <f t="shared" ref="F79:F87" si="5">IF($C$77=0,"",IF(C79="[for completion]","",C79/$C$77))</f>
        <v>4.6829971181556193E-3</v>
      </c>
      <c r="G79" s="46">
        <f t="shared" si="4"/>
        <v>4.8373816385343764E-3</v>
      </c>
      <c r="H79" s="22"/>
      <c r="L79" s="22"/>
      <c r="M79" s="22"/>
    </row>
    <row r="80" spans="1:13" outlineLevel="1" x14ac:dyDescent="0.25">
      <c r="A80" s="24" t="s">
        <v>122</v>
      </c>
      <c r="B80" s="55" t="s">
        <v>123</v>
      </c>
      <c r="C80" s="571">
        <v>481</v>
      </c>
      <c r="D80" s="571">
        <v>520</v>
      </c>
      <c r="E80" s="38"/>
      <c r="F80" s="46">
        <f t="shared" si="5"/>
        <v>1.2376492383696995E-2</v>
      </c>
      <c r="G80" s="46">
        <f t="shared" si="4"/>
        <v>1.3379991766158913E-2</v>
      </c>
      <c r="H80" s="22"/>
      <c r="L80" s="22"/>
      <c r="M80" s="22"/>
    </row>
    <row r="81" spans="1:13" outlineLevel="1" x14ac:dyDescent="0.25">
      <c r="A81" s="24" t="s">
        <v>124</v>
      </c>
      <c r="B81" s="55" t="s">
        <v>125</v>
      </c>
      <c r="C81" s="571">
        <v>700</v>
      </c>
      <c r="D81" s="571">
        <v>799</v>
      </c>
      <c r="E81" s="38"/>
      <c r="F81" s="46">
        <f t="shared" si="5"/>
        <v>1.8011527377521614E-2</v>
      </c>
      <c r="G81" s="46">
        <f t="shared" si="4"/>
        <v>2.0558871963771101E-2</v>
      </c>
      <c r="H81" s="22"/>
      <c r="L81" s="22"/>
      <c r="M81" s="22"/>
    </row>
    <row r="82" spans="1:13" outlineLevel="1" x14ac:dyDescent="0.25">
      <c r="A82" s="24" t="s">
        <v>126</v>
      </c>
      <c r="B82" s="55" t="s">
        <v>127</v>
      </c>
      <c r="C82" s="571">
        <v>949</v>
      </c>
      <c r="D82" s="571">
        <v>1163</v>
      </c>
      <c r="E82" s="38"/>
      <c r="F82" s="46">
        <f t="shared" si="5"/>
        <v>2.4418484973240017E-2</v>
      </c>
      <c r="G82" s="46">
        <f t="shared" si="4"/>
        <v>2.9924866200082337E-2</v>
      </c>
      <c r="H82" s="22"/>
      <c r="L82" s="22"/>
      <c r="M82" s="22"/>
    </row>
    <row r="83" spans="1:13" outlineLevel="1" x14ac:dyDescent="0.25">
      <c r="A83" s="24" t="s">
        <v>128</v>
      </c>
      <c r="B83" s="55"/>
      <c r="C83" s="45"/>
      <c r="D83" s="45"/>
      <c r="E83" s="38"/>
      <c r="F83" s="46"/>
      <c r="G83" s="46"/>
      <c r="H83" s="22"/>
      <c r="L83" s="22"/>
      <c r="M83" s="22"/>
    </row>
    <row r="84" spans="1:13" outlineLevel="1" x14ac:dyDescent="0.25">
      <c r="A84" s="24" t="s">
        <v>129</v>
      </c>
      <c r="B84" s="55"/>
      <c r="C84" s="45"/>
      <c r="D84" s="45"/>
      <c r="E84" s="38"/>
      <c r="F84" s="46"/>
      <c r="G84" s="46"/>
      <c r="H84" s="22"/>
      <c r="L84" s="22"/>
      <c r="M84" s="22"/>
    </row>
    <row r="85" spans="1:13" outlineLevel="1" x14ac:dyDescent="0.25">
      <c r="A85" s="24" t="s">
        <v>130</v>
      </c>
      <c r="B85" s="55"/>
      <c r="C85" s="45"/>
      <c r="D85" s="45"/>
      <c r="E85" s="38"/>
      <c r="F85" s="46"/>
      <c r="G85" s="46"/>
      <c r="H85" s="22"/>
      <c r="L85" s="22"/>
      <c r="M85" s="22"/>
    </row>
    <row r="86" spans="1:13" outlineLevel="1" x14ac:dyDescent="0.25">
      <c r="A86" s="24" t="s">
        <v>131</v>
      </c>
      <c r="B86" s="54"/>
      <c r="C86" s="45"/>
      <c r="D86" s="45"/>
      <c r="E86" s="38"/>
      <c r="F86" s="46">
        <f t="shared" si="5"/>
        <v>0</v>
      </c>
      <c r="G86" s="46">
        <f t="shared" si="4"/>
        <v>0</v>
      </c>
      <c r="H86" s="22"/>
      <c r="L86" s="22"/>
      <c r="M86" s="22"/>
    </row>
    <row r="87" spans="1:13" outlineLevel="1" x14ac:dyDescent="0.25">
      <c r="A87" s="24" t="s">
        <v>132</v>
      </c>
      <c r="B87" s="55"/>
      <c r="C87" s="45"/>
      <c r="D87" s="45"/>
      <c r="E87" s="38"/>
      <c r="F87" s="46">
        <f t="shared" si="5"/>
        <v>0</v>
      </c>
      <c r="G87" s="46">
        <f t="shared" si="4"/>
        <v>0</v>
      </c>
      <c r="H87" s="22"/>
      <c r="L87" s="22"/>
      <c r="M87" s="22"/>
    </row>
    <row r="88" spans="1:13" ht="15" customHeight="1" x14ac:dyDescent="0.25">
      <c r="A88" s="40"/>
      <c r="B88" s="41" t="s">
        <v>133</v>
      </c>
      <c r="C88" s="87" t="s">
        <v>1145</v>
      </c>
      <c r="D88" s="87" t="s">
        <v>1146</v>
      </c>
      <c r="E88" s="42"/>
      <c r="F88" s="43" t="s">
        <v>134</v>
      </c>
      <c r="G88" s="40" t="s">
        <v>135</v>
      </c>
      <c r="H88" s="22"/>
      <c r="L88" s="22"/>
      <c r="M88" s="22"/>
    </row>
    <row r="89" spans="1:13" x14ac:dyDescent="0.25">
      <c r="A89" s="24" t="s">
        <v>136</v>
      </c>
      <c r="B89" s="38" t="s">
        <v>108</v>
      </c>
      <c r="C89" s="570">
        <v>2.8</v>
      </c>
      <c r="D89" s="530">
        <f>C89</f>
        <v>2.8</v>
      </c>
      <c r="E89" s="35"/>
      <c r="F89" s="52"/>
      <c r="G89" s="53"/>
      <c r="H89" s="22"/>
      <c r="L89" s="22"/>
      <c r="M89" s="22"/>
    </row>
    <row r="90" spans="1:13" x14ac:dyDescent="0.25">
      <c r="B90" s="38"/>
      <c r="E90" s="35"/>
      <c r="F90" s="52"/>
      <c r="G90" s="53"/>
      <c r="H90" s="22"/>
      <c r="L90" s="22"/>
      <c r="M90" s="22"/>
    </row>
    <row r="91" spans="1:13" x14ac:dyDescent="0.25">
      <c r="B91" s="38" t="s">
        <v>1138</v>
      </c>
      <c r="C91" s="35"/>
      <c r="D91" s="35"/>
      <c r="E91" s="35"/>
      <c r="F91" s="53"/>
      <c r="G91" s="53"/>
      <c r="H91" s="22"/>
      <c r="L91" s="22"/>
      <c r="M91" s="22"/>
    </row>
    <row r="92" spans="1:13" x14ac:dyDescent="0.25">
      <c r="A92" s="24" t="s">
        <v>137</v>
      </c>
      <c r="B92" s="38" t="s">
        <v>109</v>
      </c>
      <c r="E92" s="35"/>
      <c r="F92" s="53"/>
      <c r="G92" s="53"/>
      <c r="H92" s="22"/>
      <c r="L92" s="22"/>
      <c r="M92" s="22"/>
    </row>
    <row r="93" spans="1:13" x14ac:dyDescent="0.25">
      <c r="A93" s="24" t="s">
        <v>138</v>
      </c>
      <c r="B93" s="126" t="s">
        <v>1305</v>
      </c>
      <c r="C93" s="571">
        <v>5503</v>
      </c>
      <c r="D93" s="529">
        <f>C93</f>
        <v>5503</v>
      </c>
      <c r="E93" s="20"/>
      <c r="F93" s="46">
        <f>IF($C$100=0,"",IF(C93="[for completion]","",IF(C93="","",C93/$C$100)))</f>
        <v>0.20543547243065666</v>
      </c>
      <c r="G93" s="46">
        <f>IF($D$100=0,"",IF(D93="[Mark as ND1 if not relevant]","",IF(D93="","",D93/$D$100)))</f>
        <v>0.20543547243065666</v>
      </c>
      <c r="H93" s="22"/>
      <c r="L93" s="22"/>
      <c r="M93" s="22"/>
    </row>
    <row r="94" spans="1:13" x14ac:dyDescent="0.25">
      <c r="A94" s="24" t="s">
        <v>139</v>
      </c>
      <c r="B94" s="126" t="s">
        <v>1306</v>
      </c>
      <c r="C94" s="571">
        <v>4450</v>
      </c>
      <c r="D94" s="529">
        <f t="shared" ref="D94:D99" si="6">C94</f>
        <v>4450</v>
      </c>
      <c r="E94" s="20"/>
      <c r="F94" s="46">
        <f t="shared" ref="F94:F99" si="7">IF($C$100=0,"",IF(C94="[for completion]","",IF(C94="","",C94/$C$100)))</f>
        <v>0.16612535931608616</v>
      </c>
      <c r="G94" s="46">
        <f t="shared" ref="G94:G99" si="8">IF($D$100=0,"",IF(D94="[Mark as ND1 if not relevant]","",IF(D94="","",D94/$D$100)))</f>
        <v>0.16612535931608616</v>
      </c>
      <c r="H94" s="22"/>
      <c r="L94" s="22"/>
      <c r="M94" s="22"/>
    </row>
    <row r="95" spans="1:13" x14ac:dyDescent="0.25">
      <c r="A95" s="24" t="s">
        <v>140</v>
      </c>
      <c r="B95" s="126" t="s">
        <v>1307</v>
      </c>
      <c r="C95" s="571">
        <v>3582</v>
      </c>
      <c r="D95" s="529">
        <f t="shared" si="6"/>
        <v>3582</v>
      </c>
      <c r="E95" s="20"/>
      <c r="F95" s="46">
        <f t="shared" si="7"/>
        <v>0.13372158136409451</v>
      </c>
      <c r="G95" s="46">
        <f t="shared" si="8"/>
        <v>0.13372158136409451</v>
      </c>
      <c r="H95" s="22"/>
      <c r="L95" s="22"/>
      <c r="M95" s="22"/>
    </row>
    <row r="96" spans="1:13" x14ac:dyDescent="0.25">
      <c r="A96" s="24" t="s">
        <v>141</v>
      </c>
      <c r="B96" s="126" t="s">
        <v>1308</v>
      </c>
      <c r="C96" s="571">
        <v>7430</v>
      </c>
      <c r="D96" s="529">
        <f t="shared" si="6"/>
        <v>7430</v>
      </c>
      <c r="E96" s="20"/>
      <c r="F96" s="46">
        <f t="shared" si="7"/>
        <v>0.27737335274573488</v>
      </c>
      <c r="G96" s="46">
        <f t="shared" si="8"/>
        <v>0.27737335274573488</v>
      </c>
      <c r="H96" s="22"/>
      <c r="L96" s="22"/>
      <c r="M96" s="22"/>
    </row>
    <row r="97" spans="1:14" x14ac:dyDescent="0.25">
      <c r="A97" s="24" t="s">
        <v>142</v>
      </c>
      <c r="B97" s="126" t="s">
        <v>1309</v>
      </c>
      <c r="C97" s="571">
        <v>4194</v>
      </c>
      <c r="D97" s="529">
        <f t="shared" si="6"/>
        <v>4194</v>
      </c>
      <c r="E97" s="20"/>
      <c r="F97" s="46">
        <f t="shared" si="7"/>
        <v>0.1565684847127338</v>
      </c>
      <c r="G97" s="46">
        <f t="shared" si="8"/>
        <v>0.1565684847127338</v>
      </c>
      <c r="H97" s="22"/>
      <c r="L97" s="22"/>
      <c r="M97" s="22"/>
    </row>
    <row r="98" spans="1:14" x14ac:dyDescent="0.25">
      <c r="A98" s="24" t="s">
        <v>143</v>
      </c>
      <c r="B98" s="126" t="s">
        <v>1310</v>
      </c>
      <c r="C98" s="571">
        <v>1628</v>
      </c>
      <c r="D98" s="529">
        <f t="shared" si="6"/>
        <v>1628</v>
      </c>
      <c r="E98" s="20"/>
      <c r="F98" s="46">
        <f t="shared" si="7"/>
        <v>6.0775749430693991E-2</v>
      </c>
      <c r="G98" s="46">
        <f t="shared" si="8"/>
        <v>6.0775749430693991E-2</v>
      </c>
      <c r="H98" s="22"/>
      <c r="L98" s="22"/>
      <c r="M98" s="22"/>
    </row>
    <row r="99" spans="1:14" x14ac:dyDescent="0.25">
      <c r="A99" s="24" t="s">
        <v>144</v>
      </c>
      <c r="B99" s="126" t="s">
        <v>1311</v>
      </c>
      <c r="C99" s="571">
        <v>0</v>
      </c>
      <c r="D99" s="529">
        <f t="shared" si="6"/>
        <v>0</v>
      </c>
      <c r="E99" s="20"/>
      <c r="F99" s="46">
        <f t="shared" si="7"/>
        <v>0</v>
      </c>
      <c r="G99" s="46">
        <f t="shared" si="8"/>
        <v>0</v>
      </c>
      <c r="H99" s="22"/>
      <c r="L99" s="22"/>
      <c r="M99" s="22"/>
    </row>
    <row r="100" spans="1:14" x14ac:dyDescent="0.25">
      <c r="A100" s="24" t="s">
        <v>145</v>
      </c>
      <c r="B100" s="54" t="s">
        <v>96</v>
      </c>
      <c r="C100" s="45">
        <f>SUM(C93:C99)</f>
        <v>26787</v>
      </c>
      <c r="D100" s="45">
        <f>SUM(D93:D99)</f>
        <v>26787</v>
      </c>
      <c r="E100" s="38"/>
      <c r="F100" s="48">
        <f>SUM(F93:F99)</f>
        <v>1</v>
      </c>
      <c r="G100" s="48">
        <f>SUM(G93:G99)</f>
        <v>1</v>
      </c>
      <c r="H100" s="22"/>
      <c r="L100" s="22"/>
      <c r="M100" s="22"/>
    </row>
    <row r="101" spans="1:14" outlineLevel="1" x14ac:dyDescent="0.25">
      <c r="A101" s="24" t="s">
        <v>146</v>
      </c>
      <c r="B101" s="55" t="s">
        <v>119</v>
      </c>
      <c r="C101" s="571">
        <v>0</v>
      </c>
      <c r="D101" s="529">
        <v>0</v>
      </c>
      <c r="E101" s="38"/>
      <c r="F101" s="46">
        <f t="shared" ref="F101:F105" si="9">IF($C$100=0,"",IF(C101="[for completion]","",C101/$C$100))</f>
        <v>0</v>
      </c>
      <c r="G101" s="46">
        <f t="shared" ref="G101:G105" si="10">IF($D$100=0,"",IF(D101="[for completion]","",D101/$D$100))</f>
        <v>0</v>
      </c>
      <c r="H101" s="22"/>
      <c r="L101" s="22"/>
      <c r="M101" s="22"/>
    </row>
    <row r="102" spans="1:14" outlineLevel="1" x14ac:dyDescent="0.25">
      <c r="A102" s="24" t="s">
        <v>147</v>
      </c>
      <c r="B102" s="55" t="s">
        <v>121</v>
      </c>
      <c r="C102" s="571">
        <v>2793</v>
      </c>
      <c r="D102" s="529">
        <f>C102</f>
        <v>2793</v>
      </c>
      <c r="E102" s="38"/>
      <c r="F102" s="46">
        <f t="shared" si="9"/>
        <v>0.10426699518423116</v>
      </c>
      <c r="G102" s="46">
        <f t="shared" si="10"/>
        <v>0.10426699518423116</v>
      </c>
      <c r="H102" s="22"/>
      <c r="L102" s="22"/>
      <c r="M102" s="22"/>
    </row>
    <row r="103" spans="1:14" outlineLevel="1" x14ac:dyDescent="0.25">
      <c r="A103" s="24" t="s">
        <v>148</v>
      </c>
      <c r="B103" s="55" t="s">
        <v>123</v>
      </c>
      <c r="C103" s="571">
        <v>2710</v>
      </c>
      <c r="D103" s="529">
        <f>C103</f>
        <v>2710</v>
      </c>
      <c r="E103" s="38"/>
      <c r="F103" s="46">
        <f t="shared" si="9"/>
        <v>0.10116847724642551</v>
      </c>
      <c r="G103" s="46">
        <f t="shared" si="10"/>
        <v>0.10116847724642551</v>
      </c>
      <c r="H103" s="22"/>
      <c r="L103" s="22"/>
      <c r="M103" s="22"/>
    </row>
    <row r="104" spans="1:14" outlineLevel="1" x14ac:dyDescent="0.25">
      <c r="A104" s="24" t="s">
        <v>149</v>
      </c>
      <c r="B104" s="55" t="s">
        <v>125</v>
      </c>
      <c r="C104" s="571">
        <v>2100</v>
      </c>
      <c r="D104" s="529">
        <f>C104</f>
        <v>2100</v>
      </c>
      <c r="E104" s="38"/>
      <c r="F104" s="46">
        <f t="shared" si="9"/>
        <v>7.8396236980624937E-2</v>
      </c>
      <c r="G104" s="46">
        <f t="shared" si="10"/>
        <v>7.8396236980624937E-2</v>
      </c>
      <c r="H104" s="22"/>
      <c r="L104" s="22"/>
      <c r="M104" s="22"/>
    </row>
    <row r="105" spans="1:14" outlineLevel="1" x14ac:dyDescent="0.25">
      <c r="A105" s="24" t="s">
        <v>150</v>
      </c>
      <c r="B105" s="55" t="s">
        <v>127</v>
      </c>
      <c r="C105" s="571">
        <v>2350</v>
      </c>
      <c r="D105" s="529">
        <f>C105</f>
        <v>2350</v>
      </c>
      <c r="E105" s="38"/>
      <c r="F105" s="46">
        <f t="shared" si="9"/>
        <v>8.7729122335461235E-2</v>
      </c>
      <c r="G105" s="46">
        <f t="shared" si="10"/>
        <v>8.7729122335461235E-2</v>
      </c>
      <c r="H105" s="22"/>
      <c r="L105" s="22"/>
      <c r="M105" s="22"/>
    </row>
    <row r="106" spans="1:14" outlineLevel="1" x14ac:dyDescent="0.25">
      <c r="A106" s="24" t="s">
        <v>151</v>
      </c>
      <c r="B106" s="55"/>
      <c r="C106" s="45"/>
      <c r="D106" s="45"/>
      <c r="E106" s="38"/>
      <c r="F106" s="46"/>
      <c r="G106" s="46"/>
      <c r="H106" s="22"/>
      <c r="L106" s="22"/>
      <c r="M106" s="22"/>
    </row>
    <row r="107" spans="1:14" outlineLevel="1" x14ac:dyDescent="0.25">
      <c r="A107" s="24" t="s">
        <v>152</v>
      </c>
      <c r="B107" s="55"/>
      <c r="C107" s="45"/>
      <c r="D107" s="45"/>
      <c r="E107" s="38"/>
      <c r="F107" s="46"/>
      <c r="G107" s="46"/>
      <c r="H107" s="22"/>
      <c r="L107" s="22"/>
      <c r="M107" s="22"/>
    </row>
    <row r="108" spans="1:14" outlineLevel="1" x14ac:dyDescent="0.25">
      <c r="A108" s="24" t="s">
        <v>153</v>
      </c>
      <c r="B108" s="54"/>
      <c r="C108" s="45"/>
      <c r="D108" s="45"/>
      <c r="E108" s="38"/>
      <c r="F108" s="46"/>
      <c r="G108" s="46"/>
      <c r="H108" s="22"/>
      <c r="L108" s="22"/>
      <c r="M108" s="22"/>
    </row>
    <row r="109" spans="1:14" outlineLevel="1" x14ac:dyDescent="0.25">
      <c r="A109" s="24" t="s">
        <v>154</v>
      </c>
      <c r="B109" s="55"/>
      <c r="C109" s="45"/>
      <c r="D109" s="45"/>
      <c r="E109" s="38"/>
      <c r="F109" s="46"/>
      <c r="G109" s="46"/>
      <c r="H109" s="22"/>
      <c r="L109" s="22"/>
      <c r="M109" s="22"/>
    </row>
    <row r="110" spans="1:14" outlineLevel="1" x14ac:dyDescent="0.25">
      <c r="A110" s="24" t="s">
        <v>155</v>
      </c>
      <c r="B110" s="55"/>
      <c r="C110" s="45"/>
      <c r="D110" s="45"/>
      <c r="E110" s="38"/>
      <c r="F110" s="46"/>
      <c r="G110" s="46"/>
      <c r="H110" s="22"/>
      <c r="L110" s="22"/>
      <c r="M110" s="22"/>
    </row>
    <row r="111" spans="1:14" ht="15" customHeight="1" x14ac:dyDescent="0.25">
      <c r="A111" s="40"/>
      <c r="B111" s="41" t="s">
        <v>156</v>
      </c>
      <c r="C111" s="43" t="s">
        <v>157</v>
      </c>
      <c r="D111" s="43" t="s">
        <v>158</v>
      </c>
      <c r="E111" s="42"/>
      <c r="F111" s="43" t="s">
        <v>159</v>
      </c>
      <c r="G111" s="43" t="s">
        <v>160</v>
      </c>
      <c r="H111" s="22"/>
      <c r="L111" s="22"/>
      <c r="M111" s="22"/>
    </row>
    <row r="112" spans="1:14" s="56" customFormat="1" x14ac:dyDescent="0.25">
      <c r="A112" s="24" t="s">
        <v>161</v>
      </c>
      <c r="B112" s="38" t="s">
        <v>162</v>
      </c>
      <c r="C112" s="529">
        <f>C38-C116</f>
        <v>36987</v>
      </c>
      <c r="D112" s="529">
        <f>C112</f>
        <v>36987</v>
      </c>
      <c r="E112" s="46"/>
      <c r="F112" s="46">
        <f>IF($C$129=0,"",IF(C112="[for completion]","",IF(C112="","",C112/$C$129)))</f>
        <v>0.95170337587484566</v>
      </c>
      <c r="G112" s="46">
        <f>IF($D$129=0,"",IF(D112="[for completion]","",IF(D112="","",D112/$D$129)))</f>
        <v>0.95170337587484566</v>
      </c>
      <c r="I112" s="24"/>
      <c r="J112" s="24"/>
      <c r="K112" s="24"/>
      <c r="L112" s="22" t="s">
        <v>1315</v>
      </c>
      <c r="M112" s="22"/>
      <c r="N112" s="22"/>
    </row>
    <row r="113" spans="1:14" s="56" customFormat="1" x14ac:dyDescent="0.25">
      <c r="A113" s="24" t="s">
        <v>163</v>
      </c>
      <c r="B113" s="38" t="s">
        <v>1316</v>
      </c>
      <c r="C113" s="529">
        <v>0</v>
      </c>
      <c r="D113" s="529">
        <f t="shared" ref="D113:D126" si="11">C113</f>
        <v>0</v>
      </c>
      <c r="E113" s="46"/>
      <c r="F113" s="46">
        <f t="shared" ref="F113:F128" si="12">IF($C$129=0,"",IF(C113="[for completion]","",IF(C113="","",C113/$C$129)))</f>
        <v>0</v>
      </c>
      <c r="G113" s="46">
        <f t="shared" ref="G113:G128" si="13">IF($D$129=0,"",IF(D113="[for completion]","",IF(D113="","",D113/$D$129)))</f>
        <v>0</v>
      </c>
      <c r="I113" s="24"/>
      <c r="J113" s="24"/>
      <c r="K113" s="24"/>
      <c r="L113" s="38" t="s">
        <v>1316</v>
      </c>
      <c r="M113" s="22"/>
      <c r="N113" s="22"/>
    </row>
    <row r="114" spans="1:14" s="56" customFormat="1" x14ac:dyDescent="0.25">
      <c r="A114" s="24" t="s">
        <v>164</v>
      </c>
      <c r="B114" s="38" t="s">
        <v>171</v>
      </c>
      <c r="C114" s="529">
        <v>0</v>
      </c>
      <c r="D114" s="529">
        <f t="shared" si="11"/>
        <v>0</v>
      </c>
      <c r="E114" s="46"/>
      <c r="F114" s="46">
        <f t="shared" si="12"/>
        <v>0</v>
      </c>
      <c r="G114" s="46">
        <f t="shared" si="13"/>
        <v>0</v>
      </c>
      <c r="I114" s="24"/>
      <c r="J114" s="24"/>
      <c r="K114" s="24"/>
      <c r="L114" s="38" t="s">
        <v>171</v>
      </c>
      <c r="M114" s="22"/>
      <c r="N114" s="22"/>
    </row>
    <row r="115" spans="1:14" s="56" customFormat="1" x14ac:dyDescent="0.25">
      <c r="A115" s="24" t="s">
        <v>165</v>
      </c>
      <c r="B115" s="38" t="s">
        <v>1317</v>
      </c>
      <c r="C115" s="529">
        <v>0</v>
      </c>
      <c r="D115" s="529">
        <f t="shared" si="11"/>
        <v>0</v>
      </c>
      <c r="E115" s="46"/>
      <c r="F115" s="46">
        <f t="shared" si="12"/>
        <v>0</v>
      </c>
      <c r="G115" s="46">
        <f t="shared" si="13"/>
        <v>0</v>
      </c>
      <c r="I115" s="24"/>
      <c r="J115" s="24"/>
      <c r="K115" s="24"/>
      <c r="L115" s="38" t="s">
        <v>1317</v>
      </c>
      <c r="M115" s="22"/>
      <c r="N115" s="22"/>
    </row>
    <row r="116" spans="1:14" s="56" customFormat="1" x14ac:dyDescent="0.25">
      <c r="A116" s="24" t="s">
        <v>167</v>
      </c>
      <c r="B116" s="38" t="s">
        <v>1318</v>
      </c>
      <c r="C116" s="529">
        <v>1877</v>
      </c>
      <c r="D116" s="529">
        <f t="shared" si="11"/>
        <v>1877</v>
      </c>
      <c r="E116" s="46"/>
      <c r="F116" s="46">
        <f t="shared" si="12"/>
        <v>4.8296624125154383E-2</v>
      </c>
      <c r="G116" s="46">
        <f t="shared" si="13"/>
        <v>4.8296624125154383E-2</v>
      </c>
      <c r="I116" s="24"/>
      <c r="J116" s="24"/>
      <c r="K116" s="24"/>
      <c r="L116" s="38" t="s">
        <v>1318</v>
      </c>
      <c r="M116" s="22"/>
      <c r="N116" s="22"/>
    </row>
    <row r="117" spans="1:14" s="56" customFormat="1" x14ac:dyDescent="0.25">
      <c r="A117" s="24" t="s">
        <v>168</v>
      </c>
      <c r="B117" s="38" t="s">
        <v>173</v>
      </c>
      <c r="C117" s="529">
        <v>0</v>
      </c>
      <c r="D117" s="529">
        <f t="shared" si="11"/>
        <v>0</v>
      </c>
      <c r="E117" s="38"/>
      <c r="F117" s="46">
        <f t="shared" si="12"/>
        <v>0</v>
      </c>
      <c r="G117" s="46">
        <f t="shared" si="13"/>
        <v>0</v>
      </c>
      <c r="I117" s="24"/>
      <c r="J117" s="24"/>
      <c r="K117" s="24"/>
      <c r="L117" s="38" t="s">
        <v>173</v>
      </c>
      <c r="M117" s="22"/>
      <c r="N117" s="22"/>
    </row>
    <row r="118" spans="1:14" x14ac:dyDescent="0.25">
      <c r="A118" s="24" t="s">
        <v>169</v>
      </c>
      <c r="B118" s="38" t="s">
        <v>175</v>
      </c>
      <c r="C118" s="529">
        <v>0</v>
      </c>
      <c r="D118" s="529">
        <f t="shared" si="11"/>
        <v>0</v>
      </c>
      <c r="E118" s="38"/>
      <c r="F118" s="46">
        <f t="shared" si="12"/>
        <v>0</v>
      </c>
      <c r="G118" s="46">
        <f t="shared" si="13"/>
        <v>0</v>
      </c>
      <c r="L118" s="38" t="s">
        <v>175</v>
      </c>
      <c r="M118" s="22"/>
    </row>
    <row r="119" spans="1:14" x14ac:dyDescent="0.25">
      <c r="A119" s="24" t="s">
        <v>170</v>
      </c>
      <c r="B119" s="38" t="s">
        <v>1319</v>
      </c>
      <c r="C119" s="529">
        <v>0</v>
      </c>
      <c r="D119" s="529">
        <f t="shared" si="11"/>
        <v>0</v>
      </c>
      <c r="E119" s="38"/>
      <c r="F119" s="46">
        <f t="shared" si="12"/>
        <v>0</v>
      </c>
      <c r="G119" s="46">
        <f t="shared" si="13"/>
        <v>0</v>
      </c>
      <c r="L119" s="38" t="s">
        <v>1319</v>
      </c>
      <c r="M119" s="22"/>
    </row>
    <row r="120" spans="1:14" x14ac:dyDescent="0.25">
      <c r="A120" s="24" t="s">
        <v>172</v>
      </c>
      <c r="B120" s="38" t="s">
        <v>177</v>
      </c>
      <c r="C120" s="529">
        <v>0</v>
      </c>
      <c r="D120" s="529">
        <f t="shared" si="11"/>
        <v>0</v>
      </c>
      <c r="E120" s="38"/>
      <c r="F120" s="46">
        <f t="shared" si="12"/>
        <v>0</v>
      </c>
      <c r="G120" s="46">
        <f t="shared" si="13"/>
        <v>0</v>
      </c>
      <c r="L120" s="38" t="s">
        <v>177</v>
      </c>
      <c r="M120" s="22"/>
    </row>
    <row r="121" spans="1:14" x14ac:dyDescent="0.25">
      <c r="A121" s="24" t="s">
        <v>174</v>
      </c>
      <c r="B121" s="38" t="s">
        <v>1326</v>
      </c>
      <c r="C121" s="529">
        <v>0</v>
      </c>
      <c r="D121" s="529">
        <f t="shared" si="11"/>
        <v>0</v>
      </c>
      <c r="E121" s="38"/>
      <c r="F121" s="46">
        <f t="shared" ref="F121" si="14">IF($C$129=0,"",IF(C121="[for completion]","",IF(C121="","",C121/$C$129)))</f>
        <v>0</v>
      </c>
      <c r="G121" s="46">
        <f t="shared" ref="G121" si="15">IF($D$129=0,"",IF(D121="[for completion]","",IF(D121="","",D121/$D$129)))</f>
        <v>0</v>
      </c>
      <c r="L121" s="38"/>
      <c r="M121" s="22"/>
    </row>
    <row r="122" spans="1:14" x14ac:dyDescent="0.25">
      <c r="A122" s="24" t="s">
        <v>176</v>
      </c>
      <c r="B122" s="38" t="s">
        <v>179</v>
      </c>
      <c r="C122" s="529">
        <v>0</v>
      </c>
      <c r="D122" s="529">
        <f t="shared" si="11"/>
        <v>0</v>
      </c>
      <c r="E122" s="38"/>
      <c r="F122" s="46">
        <f t="shared" si="12"/>
        <v>0</v>
      </c>
      <c r="G122" s="46">
        <f t="shared" si="13"/>
        <v>0</v>
      </c>
      <c r="L122" s="38" t="s">
        <v>179</v>
      </c>
      <c r="M122" s="22"/>
    </row>
    <row r="123" spans="1:14" x14ac:dyDescent="0.25">
      <c r="A123" s="24" t="s">
        <v>178</v>
      </c>
      <c r="B123" s="38" t="s">
        <v>166</v>
      </c>
      <c r="C123" s="529">
        <v>0</v>
      </c>
      <c r="D123" s="529">
        <f t="shared" si="11"/>
        <v>0</v>
      </c>
      <c r="E123" s="38"/>
      <c r="F123" s="46">
        <f t="shared" si="12"/>
        <v>0</v>
      </c>
      <c r="G123" s="46">
        <f t="shared" si="13"/>
        <v>0</v>
      </c>
      <c r="L123" s="38" t="s">
        <v>166</v>
      </c>
      <c r="M123" s="22"/>
    </row>
    <row r="124" spans="1:14" x14ac:dyDescent="0.25">
      <c r="A124" s="24" t="s">
        <v>180</v>
      </c>
      <c r="B124" s="126" t="s">
        <v>1321</v>
      </c>
      <c r="C124" s="529">
        <v>0</v>
      </c>
      <c r="D124" s="529">
        <f t="shared" si="11"/>
        <v>0</v>
      </c>
      <c r="E124" s="38"/>
      <c r="F124" s="46">
        <f t="shared" si="12"/>
        <v>0</v>
      </c>
      <c r="G124" s="46">
        <f t="shared" si="13"/>
        <v>0</v>
      </c>
      <c r="L124" s="126" t="s">
        <v>1321</v>
      </c>
      <c r="M124" s="22"/>
    </row>
    <row r="125" spans="1:14" x14ac:dyDescent="0.25">
      <c r="A125" s="24" t="s">
        <v>182</v>
      </c>
      <c r="B125" s="38" t="s">
        <v>181</v>
      </c>
      <c r="C125" s="529">
        <v>0</v>
      </c>
      <c r="D125" s="529">
        <f t="shared" si="11"/>
        <v>0</v>
      </c>
      <c r="E125" s="38"/>
      <c r="F125" s="46">
        <f t="shared" si="12"/>
        <v>0</v>
      </c>
      <c r="G125" s="46">
        <f t="shared" si="13"/>
        <v>0</v>
      </c>
      <c r="L125" s="38" t="s">
        <v>181</v>
      </c>
      <c r="M125" s="22"/>
    </row>
    <row r="126" spans="1:14" x14ac:dyDescent="0.25">
      <c r="A126" s="24" t="s">
        <v>184</v>
      </c>
      <c r="B126" s="38" t="s">
        <v>183</v>
      </c>
      <c r="C126" s="529">
        <v>0</v>
      </c>
      <c r="D126" s="529">
        <f t="shared" si="11"/>
        <v>0</v>
      </c>
      <c r="E126" s="38"/>
      <c r="F126" s="46">
        <f t="shared" si="12"/>
        <v>0</v>
      </c>
      <c r="G126" s="46">
        <f t="shared" si="13"/>
        <v>0</v>
      </c>
      <c r="H126" s="50"/>
      <c r="L126" s="38" t="s">
        <v>183</v>
      </c>
      <c r="M126" s="22"/>
    </row>
    <row r="127" spans="1:14" x14ac:dyDescent="0.25">
      <c r="A127" s="24" t="s">
        <v>185</v>
      </c>
      <c r="B127" s="38" t="s">
        <v>1320</v>
      </c>
      <c r="C127" s="529">
        <v>0</v>
      </c>
      <c r="D127" s="529">
        <f t="shared" ref="D127:D128" si="16">C127</f>
        <v>0</v>
      </c>
      <c r="E127" s="38"/>
      <c r="F127" s="46">
        <f t="shared" ref="F127" si="17">IF($C$129=0,"",IF(C127="[for completion]","",IF(C127="","",C127/$C$129)))</f>
        <v>0</v>
      </c>
      <c r="G127" s="46">
        <f t="shared" ref="G127" si="18">IF($D$129=0,"",IF(D127="[for completion]","",IF(D127="","",D127/$D$129)))</f>
        <v>0</v>
      </c>
      <c r="H127" s="22"/>
      <c r="L127" s="38" t="s">
        <v>1320</v>
      </c>
      <c r="M127" s="22"/>
    </row>
    <row r="128" spans="1:14" x14ac:dyDescent="0.25">
      <c r="A128" s="24" t="s">
        <v>1322</v>
      </c>
      <c r="B128" s="38" t="s">
        <v>94</v>
      </c>
      <c r="C128" s="529">
        <v>0</v>
      </c>
      <c r="D128" s="529">
        <f t="shared" si="16"/>
        <v>0</v>
      </c>
      <c r="E128" s="38"/>
      <c r="F128" s="46">
        <f t="shared" si="12"/>
        <v>0</v>
      </c>
      <c r="G128" s="46">
        <f t="shared" si="13"/>
        <v>0</v>
      </c>
      <c r="H128" s="22"/>
      <c r="L128" s="22"/>
      <c r="M128" s="22"/>
    </row>
    <row r="129" spans="1:14" x14ac:dyDescent="0.25">
      <c r="A129" s="24" t="s">
        <v>1325</v>
      </c>
      <c r="B129" s="54" t="s">
        <v>96</v>
      </c>
      <c r="C129" s="135">
        <f>SUM(C112:C128)</f>
        <v>38864</v>
      </c>
      <c r="D129" s="135">
        <f>SUM(D112:D128)</f>
        <v>38864</v>
      </c>
      <c r="E129" s="38"/>
      <c r="F129" s="57">
        <f>SUM(F112:F128)</f>
        <v>1</v>
      </c>
      <c r="G129" s="57">
        <f>SUM(G112:G128)</f>
        <v>1</v>
      </c>
      <c r="H129" s="22"/>
      <c r="L129" s="22"/>
      <c r="M129" s="22"/>
    </row>
    <row r="130" spans="1:14" outlineLevel="1" x14ac:dyDescent="0.25">
      <c r="A130" s="24" t="s">
        <v>186</v>
      </c>
      <c r="B130" s="49" t="s">
        <v>98</v>
      </c>
      <c r="E130" s="38"/>
      <c r="F130" s="46" t="str">
        <f>IF($C$129=0,"",IF(C130="[for completion]","",IF(C130="","",C130/$C$129)))</f>
        <v/>
      </c>
      <c r="G130" s="46" t="str">
        <f>IF($D$129=0,"",IF(D130="[for completion]","",IF(D130="","",D130/$D$129)))</f>
        <v/>
      </c>
      <c r="H130" s="22"/>
      <c r="L130" s="22"/>
      <c r="M130" s="22"/>
    </row>
    <row r="131" spans="1:14" outlineLevel="1" x14ac:dyDescent="0.25">
      <c r="A131" s="24" t="s">
        <v>187</v>
      </c>
      <c r="B131" s="49" t="s">
        <v>98</v>
      </c>
      <c r="E131" s="38"/>
      <c r="F131" s="46">
        <f t="shared" ref="F131:F136" si="19">IF($C$129=0,"",IF(C131="[for completion]","",C131/$C$129))</f>
        <v>0</v>
      </c>
      <c r="G131" s="46">
        <f t="shared" ref="G131:G136" si="20">IF($D$129=0,"",IF(D131="[for completion]","",D131/$D$129))</f>
        <v>0</v>
      </c>
      <c r="H131" s="22"/>
      <c r="L131" s="22"/>
      <c r="M131" s="22"/>
    </row>
    <row r="132" spans="1:14" outlineLevel="1" x14ac:dyDescent="0.25">
      <c r="A132" s="24" t="s">
        <v>188</v>
      </c>
      <c r="B132" s="49" t="s">
        <v>98</v>
      </c>
      <c r="E132" s="38"/>
      <c r="F132" s="46">
        <f t="shared" si="19"/>
        <v>0</v>
      </c>
      <c r="G132" s="46">
        <f t="shared" si="20"/>
        <v>0</v>
      </c>
      <c r="H132" s="22"/>
      <c r="L132" s="22"/>
      <c r="M132" s="22"/>
    </row>
    <row r="133" spans="1:14" outlineLevel="1" x14ac:dyDescent="0.25">
      <c r="A133" s="24" t="s">
        <v>189</v>
      </c>
      <c r="B133" s="49" t="s">
        <v>98</v>
      </c>
      <c r="E133" s="38"/>
      <c r="F133" s="46">
        <f t="shared" si="19"/>
        <v>0</v>
      </c>
      <c r="G133" s="46">
        <f t="shared" si="20"/>
        <v>0</v>
      </c>
      <c r="H133" s="22"/>
      <c r="L133" s="22"/>
      <c r="M133" s="22"/>
    </row>
    <row r="134" spans="1:14" outlineLevel="1" x14ac:dyDescent="0.25">
      <c r="A134" s="24" t="s">
        <v>190</v>
      </c>
      <c r="B134" s="49" t="s">
        <v>98</v>
      </c>
      <c r="E134" s="38"/>
      <c r="F134" s="46">
        <f t="shared" si="19"/>
        <v>0</v>
      </c>
      <c r="G134" s="46">
        <f t="shared" si="20"/>
        <v>0</v>
      </c>
      <c r="H134" s="22"/>
      <c r="L134" s="22"/>
      <c r="M134" s="22"/>
    </row>
    <row r="135" spans="1:14" outlineLevel="1" x14ac:dyDescent="0.25">
      <c r="A135" s="24" t="s">
        <v>191</v>
      </c>
      <c r="B135" s="49" t="s">
        <v>98</v>
      </c>
      <c r="E135" s="38"/>
      <c r="F135" s="46">
        <f t="shared" si="19"/>
        <v>0</v>
      </c>
      <c r="G135" s="46">
        <f t="shared" si="20"/>
        <v>0</v>
      </c>
      <c r="H135" s="22"/>
      <c r="L135" s="22"/>
      <c r="M135" s="22"/>
    </row>
    <row r="136" spans="1:14" outlineLevel="1" x14ac:dyDescent="0.25">
      <c r="A136" s="24" t="s">
        <v>192</v>
      </c>
      <c r="B136" s="49" t="s">
        <v>98</v>
      </c>
      <c r="E136" s="38"/>
      <c r="F136" s="46">
        <f t="shared" si="19"/>
        <v>0</v>
      </c>
      <c r="G136" s="46">
        <f t="shared" si="20"/>
        <v>0</v>
      </c>
      <c r="H136" s="22"/>
      <c r="L136" s="22"/>
      <c r="M136" s="22"/>
    </row>
    <row r="137" spans="1:14" ht="15" customHeight="1" x14ac:dyDescent="0.25">
      <c r="A137" s="40"/>
      <c r="B137" s="41" t="s">
        <v>193</v>
      </c>
      <c r="C137" s="43" t="s">
        <v>157</v>
      </c>
      <c r="D137" s="43" t="s">
        <v>158</v>
      </c>
      <c r="E137" s="42"/>
      <c r="F137" s="43" t="s">
        <v>159</v>
      </c>
      <c r="G137" s="43" t="s">
        <v>160</v>
      </c>
      <c r="H137" s="22"/>
      <c r="L137" s="22"/>
      <c r="M137" s="22"/>
    </row>
    <row r="138" spans="1:14" s="56" customFormat="1" x14ac:dyDescent="0.25">
      <c r="A138" s="24" t="s">
        <v>194</v>
      </c>
      <c r="B138" s="38" t="s">
        <v>162</v>
      </c>
      <c r="C138" s="529">
        <f>C39-C142</f>
        <v>25535</v>
      </c>
      <c r="D138" s="529">
        <f>C138</f>
        <v>25535</v>
      </c>
      <c r="E138" s="46"/>
      <c r="F138" s="46">
        <f>IF($C$155=0,"",IF(C138="[for completion]","",IF(C138="","",C138/$C$155)))</f>
        <v>0.95326091014297976</v>
      </c>
      <c r="G138" s="46">
        <f>IF($D$155=0,"",IF(D138="[for completion]","",IF(D138="","",D138/$D$155)))</f>
        <v>0.95326091014297976</v>
      </c>
      <c r="H138" s="22"/>
      <c r="I138" s="24"/>
      <c r="J138" s="24"/>
      <c r="K138" s="24"/>
      <c r="L138" s="22"/>
      <c r="M138" s="22"/>
      <c r="N138" s="22"/>
    </row>
    <row r="139" spans="1:14" s="56" customFormat="1" x14ac:dyDescent="0.25">
      <c r="A139" s="24" t="s">
        <v>195</v>
      </c>
      <c r="B139" s="38" t="s">
        <v>1316</v>
      </c>
      <c r="C139" s="529">
        <v>0</v>
      </c>
      <c r="D139" s="529">
        <f t="shared" ref="D139:D152" si="21">C139</f>
        <v>0</v>
      </c>
      <c r="E139" s="46"/>
      <c r="F139" s="46">
        <f t="shared" ref="F139:F146" si="22">IF($C$155=0,"",IF(C139="[for completion]","",IF(C139="","",C139/$C$155)))</f>
        <v>0</v>
      </c>
      <c r="G139" s="46">
        <f t="shared" ref="G139:G146" si="23">IF($D$155=0,"",IF(D139="[for completion]","",IF(D139="","",D139/$D$155)))</f>
        <v>0</v>
      </c>
      <c r="H139" s="22"/>
      <c r="I139" s="24"/>
      <c r="J139" s="24"/>
      <c r="K139" s="24"/>
      <c r="L139" s="22"/>
      <c r="M139" s="22"/>
      <c r="N139" s="22"/>
    </row>
    <row r="140" spans="1:14" s="56" customFormat="1" x14ac:dyDescent="0.25">
      <c r="A140" s="24" t="s">
        <v>196</v>
      </c>
      <c r="B140" s="38" t="s">
        <v>171</v>
      </c>
      <c r="C140" s="529">
        <v>0</v>
      </c>
      <c r="D140" s="529">
        <f t="shared" si="21"/>
        <v>0</v>
      </c>
      <c r="E140" s="46"/>
      <c r="F140" s="46">
        <f t="shared" si="22"/>
        <v>0</v>
      </c>
      <c r="G140" s="46">
        <f t="shared" si="23"/>
        <v>0</v>
      </c>
      <c r="H140" s="22"/>
      <c r="I140" s="24"/>
      <c r="J140" s="24"/>
      <c r="K140" s="24"/>
      <c r="L140" s="22"/>
      <c r="M140" s="22"/>
      <c r="N140" s="22"/>
    </row>
    <row r="141" spans="1:14" s="56" customFormat="1" x14ac:dyDescent="0.25">
      <c r="A141" s="24" t="s">
        <v>197</v>
      </c>
      <c r="B141" s="38" t="s">
        <v>1317</v>
      </c>
      <c r="C141" s="529">
        <v>0</v>
      </c>
      <c r="D141" s="529">
        <f t="shared" si="21"/>
        <v>0</v>
      </c>
      <c r="E141" s="46"/>
      <c r="F141" s="46">
        <f t="shared" si="22"/>
        <v>0</v>
      </c>
      <c r="G141" s="46">
        <f t="shared" si="23"/>
        <v>0</v>
      </c>
      <c r="H141" s="22"/>
      <c r="I141" s="24"/>
      <c r="J141" s="24"/>
      <c r="K141" s="24"/>
      <c r="L141" s="22"/>
      <c r="M141" s="22"/>
      <c r="N141" s="22"/>
    </row>
    <row r="142" spans="1:14" s="56" customFormat="1" x14ac:dyDescent="0.25">
      <c r="A142" s="24" t="s">
        <v>198</v>
      </c>
      <c r="B142" s="38" t="s">
        <v>1318</v>
      </c>
      <c r="C142" s="529">
        <v>1252</v>
      </c>
      <c r="D142" s="529">
        <f t="shared" si="21"/>
        <v>1252</v>
      </c>
      <c r="E142" s="46"/>
      <c r="F142" s="46">
        <f t="shared" si="22"/>
        <v>4.6739089857020195E-2</v>
      </c>
      <c r="G142" s="46">
        <f t="shared" si="23"/>
        <v>4.6739089857020195E-2</v>
      </c>
      <c r="H142" s="22"/>
      <c r="I142" s="24"/>
      <c r="J142" s="24"/>
      <c r="K142" s="24"/>
      <c r="L142" s="22"/>
      <c r="M142" s="22"/>
      <c r="N142" s="22"/>
    </row>
    <row r="143" spans="1:14" s="56" customFormat="1" x14ac:dyDescent="0.25">
      <c r="A143" s="24" t="s">
        <v>199</v>
      </c>
      <c r="B143" s="38" t="s">
        <v>173</v>
      </c>
      <c r="C143" s="529">
        <v>0</v>
      </c>
      <c r="D143" s="529">
        <f t="shared" si="21"/>
        <v>0</v>
      </c>
      <c r="E143" s="38"/>
      <c r="F143" s="46">
        <f t="shared" si="22"/>
        <v>0</v>
      </c>
      <c r="G143" s="46">
        <f t="shared" si="23"/>
        <v>0</v>
      </c>
      <c r="H143" s="22"/>
      <c r="I143" s="24"/>
      <c r="J143" s="24"/>
      <c r="K143" s="24"/>
      <c r="L143" s="22"/>
      <c r="M143" s="22"/>
      <c r="N143" s="22"/>
    </row>
    <row r="144" spans="1:14" x14ac:dyDescent="0.25">
      <c r="A144" s="24" t="s">
        <v>200</v>
      </c>
      <c r="B144" s="38" t="s">
        <v>175</v>
      </c>
      <c r="C144" s="529">
        <v>0</v>
      </c>
      <c r="D144" s="529">
        <f t="shared" si="21"/>
        <v>0</v>
      </c>
      <c r="E144" s="38"/>
      <c r="F144" s="46">
        <f t="shared" si="22"/>
        <v>0</v>
      </c>
      <c r="G144" s="46">
        <f t="shared" si="23"/>
        <v>0</v>
      </c>
      <c r="H144" s="22"/>
      <c r="L144" s="22"/>
      <c r="M144" s="22"/>
    </row>
    <row r="145" spans="1:13" x14ac:dyDescent="0.25">
      <c r="A145" s="24" t="s">
        <v>201</v>
      </c>
      <c r="B145" s="38" t="s">
        <v>1319</v>
      </c>
      <c r="C145" s="529">
        <v>0</v>
      </c>
      <c r="D145" s="529">
        <f t="shared" si="21"/>
        <v>0</v>
      </c>
      <c r="E145" s="38"/>
      <c r="F145" s="46">
        <f t="shared" si="22"/>
        <v>0</v>
      </c>
      <c r="G145" s="46">
        <f t="shared" si="23"/>
        <v>0</v>
      </c>
      <c r="H145" s="22"/>
      <c r="L145" s="22"/>
      <c r="M145" s="22"/>
    </row>
    <row r="146" spans="1:13" x14ac:dyDescent="0.25">
      <c r="A146" s="24" t="s">
        <v>202</v>
      </c>
      <c r="B146" s="38" t="s">
        <v>177</v>
      </c>
      <c r="C146" s="529">
        <v>0</v>
      </c>
      <c r="D146" s="529">
        <f t="shared" si="21"/>
        <v>0</v>
      </c>
      <c r="E146" s="38"/>
      <c r="F146" s="46">
        <f t="shared" si="22"/>
        <v>0</v>
      </c>
      <c r="G146" s="46">
        <f t="shared" si="23"/>
        <v>0</v>
      </c>
      <c r="H146" s="22"/>
      <c r="L146" s="22"/>
      <c r="M146" s="22"/>
    </row>
    <row r="147" spans="1:13" x14ac:dyDescent="0.25">
      <c r="A147" s="24" t="s">
        <v>203</v>
      </c>
      <c r="B147" s="38" t="s">
        <v>1326</v>
      </c>
      <c r="C147" s="529">
        <v>0</v>
      </c>
      <c r="D147" s="529">
        <f t="shared" si="21"/>
        <v>0</v>
      </c>
      <c r="E147" s="38"/>
      <c r="F147" s="46">
        <f t="shared" ref="F147" si="24">IF($C$155=0,"",IF(C147="[for completion]","",IF(C147="","",C147/$C$155)))</f>
        <v>0</v>
      </c>
      <c r="G147" s="46">
        <f t="shared" ref="G147" si="25">IF($D$155=0,"",IF(D147="[for completion]","",IF(D147="","",D147/$D$155)))</f>
        <v>0</v>
      </c>
      <c r="H147" s="22"/>
      <c r="L147" s="22"/>
      <c r="M147" s="22"/>
    </row>
    <row r="148" spans="1:13" x14ac:dyDescent="0.25">
      <c r="A148" s="24" t="s">
        <v>204</v>
      </c>
      <c r="B148" s="38" t="s">
        <v>179</v>
      </c>
      <c r="C148" s="529">
        <v>0</v>
      </c>
      <c r="D148" s="529">
        <f t="shared" si="21"/>
        <v>0</v>
      </c>
      <c r="E148" s="38"/>
      <c r="F148" s="46">
        <f t="shared" ref="F148:F154" si="26">IF($C$155=0,"",IF(C148="[for completion]","",IF(C148="","",C148/$C$155)))</f>
        <v>0</v>
      </c>
      <c r="G148" s="46">
        <f t="shared" ref="G148:G154" si="27">IF($D$155=0,"",IF(D148="[for completion]","",IF(D148="","",D148/$D$155)))</f>
        <v>0</v>
      </c>
      <c r="H148" s="22"/>
      <c r="L148" s="22"/>
      <c r="M148" s="22"/>
    </row>
    <row r="149" spans="1:13" x14ac:dyDescent="0.25">
      <c r="A149" s="24" t="s">
        <v>205</v>
      </c>
      <c r="B149" s="38" t="s">
        <v>166</v>
      </c>
      <c r="C149" s="529">
        <v>0</v>
      </c>
      <c r="D149" s="529">
        <f t="shared" si="21"/>
        <v>0</v>
      </c>
      <c r="E149" s="38"/>
      <c r="F149" s="46">
        <f t="shared" si="26"/>
        <v>0</v>
      </c>
      <c r="G149" s="46">
        <f t="shared" si="27"/>
        <v>0</v>
      </c>
      <c r="H149" s="22"/>
      <c r="L149" s="22"/>
      <c r="M149" s="22"/>
    </row>
    <row r="150" spans="1:13" x14ac:dyDescent="0.25">
      <c r="A150" s="24" t="s">
        <v>206</v>
      </c>
      <c r="B150" s="126" t="s">
        <v>1321</v>
      </c>
      <c r="C150" s="529">
        <v>0</v>
      </c>
      <c r="D150" s="529">
        <f t="shared" si="21"/>
        <v>0</v>
      </c>
      <c r="E150" s="38"/>
      <c r="F150" s="46">
        <f t="shared" si="26"/>
        <v>0</v>
      </c>
      <c r="G150" s="46">
        <f t="shared" si="27"/>
        <v>0</v>
      </c>
      <c r="H150" s="22"/>
      <c r="L150" s="22"/>
      <c r="M150" s="22"/>
    </row>
    <row r="151" spans="1:13" x14ac:dyDescent="0.25">
      <c r="A151" s="24" t="s">
        <v>207</v>
      </c>
      <c r="B151" s="38" t="s">
        <v>181</v>
      </c>
      <c r="C151" s="529">
        <v>0</v>
      </c>
      <c r="D151" s="529">
        <f t="shared" si="21"/>
        <v>0</v>
      </c>
      <c r="E151" s="38"/>
      <c r="F151" s="46">
        <f t="shared" si="26"/>
        <v>0</v>
      </c>
      <c r="G151" s="46">
        <f t="shared" si="27"/>
        <v>0</v>
      </c>
      <c r="H151" s="22"/>
      <c r="L151" s="22"/>
      <c r="M151" s="22"/>
    </row>
    <row r="152" spans="1:13" x14ac:dyDescent="0.25">
      <c r="A152" s="24" t="s">
        <v>208</v>
      </c>
      <c r="B152" s="38" t="s">
        <v>183</v>
      </c>
      <c r="C152" s="529">
        <v>0</v>
      </c>
      <c r="D152" s="529">
        <f t="shared" si="21"/>
        <v>0</v>
      </c>
      <c r="E152" s="38"/>
      <c r="F152" s="46">
        <f t="shared" si="26"/>
        <v>0</v>
      </c>
      <c r="G152" s="46">
        <f t="shared" si="27"/>
        <v>0</v>
      </c>
      <c r="H152" s="22"/>
      <c r="L152" s="22"/>
      <c r="M152" s="22"/>
    </row>
    <row r="153" spans="1:13" x14ac:dyDescent="0.25">
      <c r="A153" s="24" t="s">
        <v>209</v>
      </c>
      <c r="B153" s="38" t="s">
        <v>1320</v>
      </c>
      <c r="C153" s="529">
        <v>0</v>
      </c>
      <c r="D153" s="529">
        <f t="shared" ref="D153:D154" si="28">C153</f>
        <v>0</v>
      </c>
      <c r="E153" s="38"/>
      <c r="F153" s="46">
        <f t="shared" si="26"/>
        <v>0</v>
      </c>
      <c r="G153" s="46">
        <f t="shared" si="27"/>
        <v>0</v>
      </c>
      <c r="H153" s="22"/>
      <c r="L153" s="22"/>
      <c r="M153" s="22"/>
    </row>
    <row r="154" spans="1:13" x14ac:dyDescent="0.25">
      <c r="A154" s="24" t="s">
        <v>1323</v>
      </c>
      <c r="B154" s="38" t="s">
        <v>94</v>
      </c>
      <c r="C154" s="529">
        <v>0</v>
      </c>
      <c r="D154" s="529">
        <f t="shared" si="28"/>
        <v>0</v>
      </c>
      <c r="E154" s="38"/>
      <c r="F154" s="46">
        <f t="shared" si="26"/>
        <v>0</v>
      </c>
      <c r="G154" s="46">
        <f t="shared" si="27"/>
        <v>0</v>
      </c>
      <c r="H154" s="22"/>
      <c r="L154" s="22"/>
      <c r="M154" s="22"/>
    </row>
    <row r="155" spans="1:13" x14ac:dyDescent="0.25">
      <c r="A155" s="24" t="s">
        <v>1327</v>
      </c>
      <c r="B155" s="54" t="s">
        <v>96</v>
      </c>
      <c r="C155" s="135">
        <f>SUM(C138:C154)</f>
        <v>26787</v>
      </c>
      <c r="D155" s="135">
        <f>SUM(D138:D154)</f>
        <v>26787</v>
      </c>
      <c r="E155" s="38"/>
      <c r="F155" s="57">
        <f>SUM(F138:F154)</f>
        <v>1</v>
      </c>
      <c r="G155" s="57">
        <f>SUM(G138:G154)</f>
        <v>1</v>
      </c>
      <c r="H155" s="22"/>
      <c r="L155" s="22"/>
      <c r="M155" s="22"/>
    </row>
    <row r="156" spans="1:13" outlineLevel="1" x14ac:dyDescent="0.25">
      <c r="A156" s="24" t="s">
        <v>210</v>
      </c>
      <c r="B156" s="49" t="s">
        <v>98</v>
      </c>
      <c r="E156" s="38"/>
      <c r="F156" s="46" t="str">
        <f>IF($C$155=0,"",IF(C156="[for completion]","",IF(C156="","",C156/$C$155)))</f>
        <v/>
      </c>
      <c r="G156" s="46" t="str">
        <f>IF($D$155=0,"",IF(D156="[for completion]","",IF(D156="","",D156/$D$155)))</f>
        <v/>
      </c>
      <c r="H156" s="22"/>
      <c r="L156" s="22"/>
      <c r="M156" s="22"/>
    </row>
    <row r="157" spans="1:13" outlineLevel="1" x14ac:dyDescent="0.25">
      <c r="A157" s="24" t="s">
        <v>211</v>
      </c>
      <c r="B157" s="49" t="s">
        <v>98</v>
      </c>
      <c r="E157" s="38"/>
      <c r="F157" s="46" t="str">
        <f t="shared" ref="F157:F162" si="29">IF($C$155=0,"",IF(C157="[for completion]","",IF(C157="","",C157/$C$155)))</f>
        <v/>
      </c>
      <c r="G157" s="46" t="str">
        <f t="shared" ref="G157:G162" si="30">IF($D$155=0,"",IF(D157="[for completion]","",IF(D157="","",D157/$D$155)))</f>
        <v/>
      </c>
      <c r="H157" s="22"/>
      <c r="L157" s="22"/>
      <c r="M157" s="22"/>
    </row>
    <row r="158" spans="1:13" outlineLevel="1" x14ac:dyDescent="0.25">
      <c r="A158" s="24" t="s">
        <v>212</v>
      </c>
      <c r="B158" s="49" t="s">
        <v>98</v>
      </c>
      <c r="E158" s="38"/>
      <c r="F158" s="46" t="str">
        <f t="shared" si="29"/>
        <v/>
      </c>
      <c r="G158" s="46" t="str">
        <f t="shared" si="30"/>
        <v/>
      </c>
      <c r="H158" s="22"/>
      <c r="L158" s="22"/>
      <c r="M158" s="22"/>
    </row>
    <row r="159" spans="1:13" outlineLevel="1" x14ac:dyDescent="0.25">
      <c r="A159" s="24" t="s">
        <v>213</v>
      </c>
      <c r="B159" s="49" t="s">
        <v>98</v>
      </c>
      <c r="E159" s="38"/>
      <c r="F159" s="46" t="str">
        <f t="shared" si="29"/>
        <v/>
      </c>
      <c r="G159" s="46" t="str">
        <f t="shared" si="30"/>
        <v/>
      </c>
      <c r="H159" s="22"/>
      <c r="L159" s="22"/>
      <c r="M159" s="22"/>
    </row>
    <row r="160" spans="1:13" outlineLevel="1" x14ac:dyDescent="0.25">
      <c r="A160" s="24" t="s">
        <v>214</v>
      </c>
      <c r="B160" s="49" t="s">
        <v>98</v>
      </c>
      <c r="E160" s="38"/>
      <c r="F160" s="46" t="str">
        <f t="shared" si="29"/>
        <v/>
      </c>
      <c r="G160" s="46" t="str">
        <f t="shared" si="30"/>
        <v/>
      </c>
      <c r="H160" s="22"/>
      <c r="L160" s="22"/>
      <c r="M160" s="22"/>
    </row>
    <row r="161" spans="1:13" outlineLevel="1" x14ac:dyDescent="0.25">
      <c r="A161" s="24" t="s">
        <v>215</v>
      </c>
      <c r="B161" s="49" t="s">
        <v>98</v>
      </c>
      <c r="E161" s="38"/>
      <c r="F161" s="46" t="str">
        <f t="shared" si="29"/>
        <v/>
      </c>
      <c r="G161" s="46" t="str">
        <f t="shared" si="30"/>
        <v/>
      </c>
      <c r="H161" s="22"/>
      <c r="L161" s="22"/>
      <c r="M161" s="22"/>
    </row>
    <row r="162" spans="1:13" outlineLevel="1" x14ac:dyDescent="0.25">
      <c r="A162" s="24" t="s">
        <v>216</v>
      </c>
      <c r="B162" s="49" t="s">
        <v>98</v>
      </c>
      <c r="E162" s="38"/>
      <c r="F162" s="46" t="str">
        <f t="shared" si="29"/>
        <v/>
      </c>
      <c r="G162" s="46" t="str">
        <f t="shared" si="30"/>
        <v/>
      </c>
      <c r="H162" s="22"/>
      <c r="L162" s="22"/>
      <c r="M162" s="22"/>
    </row>
    <row r="163" spans="1:13" ht="15" customHeight="1" x14ac:dyDescent="0.25">
      <c r="A163" s="40"/>
      <c r="B163" s="41" t="s">
        <v>217</v>
      </c>
      <c r="C163" s="87" t="s">
        <v>157</v>
      </c>
      <c r="D163" s="87" t="s">
        <v>158</v>
      </c>
      <c r="E163" s="42"/>
      <c r="F163" s="87" t="s">
        <v>159</v>
      </c>
      <c r="G163" s="87" t="s">
        <v>160</v>
      </c>
      <c r="H163" s="22"/>
      <c r="L163" s="22"/>
      <c r="M163" s="22"/>
    </row>
    <row r="164" spans="1:13" x14ac:dyDescent="0.25">
      <c r="A164" s="24" t="s">
        <v>219</v>
      </c>
      <c r="B164" s="22" t="s">
        <v>220</v>
      </c>
      <c r="C164" s="529">
        <f>C39</f>
        <v>26787</v>
      </c>
      <c r="D164" s="529">
        <v>26787</v>
      </c>
      <c r="E164" s="58"/>
      <c r="F164" s="46">
        <f>IF($C$167=0,"",IF(C164="[for completion]","",IF(C164="","",C164/$C$167)))</f>
        <v>1</v>
      </c>
      <c r="G164" s="46">
        <f>IF($D$167=0,"",IF(D164="[for completion]","",IF(D164="","",D164/$D$167)))</f>
        <v>1</v>
      </c>
      <c r="H164" s="22"/>
      <c r="L164" s="22"/>
      <c r="M164" s="22"/>
    </row>
    <row r="165" spans="1:13" x14ac:dyDescent="0.25">
      <c r="A165" s="24" t="s">
        <v>221</v>
      </c>
      <c r="B165" s="22" t="s">
        <v>222</v>
      </c>
      <c r="C165" s="529">
        <v>0</v>
      </c>
      <c r="D165" s="529">
        <v>0</v>
      </c>
      <c r="E165" s="58"/>
      <c r="F165" s="46">
        <f t="shared" ref="F165:F166" si="31">IF($C$167=0,"",IF(C165="[for completion]","",IF(C165="","",C165/$C$167)))</f>
        <v>0</v>
      </c>
      <c r="G165" s="46">
        <f t="shared" ref="G165:G166" si="32">IF($D$167=0,"",IF(D165="[for completion]","",IF(D165="","",D165/$D$167)))</f>
        <v>0</v>
      </c>
      <c r="H165" s="22"/>
      <c r="L165" s="22"/>
      <c r="M165" s="22"/>
    </row>
    <row r="166" spans="1:13" x14ac:dyDescent="0.25">
      <c r="A166" s="24" t="s">
        <v>223</v>
      </c>
      <c r="B166" s="22" t="s">
        <v>94</v>
      </c>
      <c r="C166" s="529">
        <v>0</v>
      </c>
      <c r="D166" s="529">
        <v>0</v>
      </c>
      <c r="E166" s="58"/>
      <c r="F166" s="46">
        <f t="shared" si="31"/>
        <v>0</v>
      </c>
      <c r="G166" s="46">
        <f t="shared" si="32"/>
        <v>0</v>
      </c>
      <c r="H166" s="22"/>
      <c r="L166" s="22"/>
      <c r="M166" s="22"/>
    </row>
    <row r="167" spans="1:13" x14ac:dyDescent="0.25">
      <c r="A167" s="24" t="s">
        <v>224</v>
      </c>
      <c r="B167" s="59" t="s">
        <v>96</v>
      </c>
      <c r="C167" s="539">
        <f>SUM(C164:C166)</f>
        <v>26787</v>
      </c>
      <c r="D167" s="539">
        <f>SUM(D164:D166)</f>
        <v>26787</v>
      </c>
      <c r="E167" s="58"/>
      <c r="F167" s="58">
        <f>SUM(F164:F166)</f>
        <v>1</v>
      </c>
      <c r="G167" s="58">
        <f>SUM(G164:G166)</f>
        <v>1</v>
      </c>
      <c r="H167" s="22"/>
      <c r="L167" s="22"/>
      <c r="M167" s="22"/>
    </row>
    <row r="168" spans="1:13" outlineLevel="1" x14ac:dyDescent="0.25">
      <c r="A168" s="24" t="s">
        <v>225</v>
      </c>
      <c r="B168" s="59"/>
      <c r="C168" s="22"/>
      <c r="D168" s="22"/>
      <c r="E168" s="58"/>
      <c r="F168" s="58"/>
      <c r="G168" s="20"/>
      <c r="H168" s="22"/>
      <c r="L168" s="22"/>
      <c r="M168" s="22"/>
    </row>
    <row r="169" spans="1:13" outlineLevel="1" x14ac:dyDescent="0.25">
      <c r="A169" s="24" t="s">
        <v>226</v>
      </c>
      <c r="B169" s="59"/>
      <c r="C169" s="22"/>
      <c r="D169" s="22"/>
      <c r="E169" s="58"/>
      <c r="F169" s="58"/>
      <c r="G169" s="20"/>
      <c r="H169" s="22"/>
      <c r="L169" s="22"/>
      <c r="M169" s="22"/>
    </row>
    <row r="170" spans="1:13" outlineLevel="1" x14ac:dyDescent="0.25">
      <c r="A170" s="24" t="s">
        <v>227</v>
      </c>
      <c r="B170" s="59"/>
      <c r="C170" s="22"/>
      <c r="D170" s="22"/>
      <c r="E170" s="58"/>
      <c r="F170" s="58"/>
      <c r="G170" s="20"/>
      <c r="H170" s="22"/>
      <c r="L170" s="22"/>
      <c r="M170" s="22"/>
    </row>
    <row r="171" spans="1:13" outlineLevel="1" x14ac:dyDescent="0.25">
      <c r="A171" s="24" t="s">
        <v>228</v>
      </c>
      <c r="B171" s="59"/>
      <c r="C171" s="22"/>
      <c r="D171" s="22"/>
      <c r="E171" s="58"/>
      <c r="F171" s="58"/>
      <c r="G171" s="20"/>
      <c r="H171" s="22"/>
      <c r="L171" s="22"/>
      <c r="M171" s="22"/>
    </row>
    <row r="172" spans="1:13" outlineLevel="1" x14ac:dyDescent="0.25">
      <c r="A172" s="24" t="s">
        <v>229</v>
      </c>
      <c r="B172" s="59"/>
      <c r="C172" s="22"/>
      <c r="D172" s="22"/>
      <c r="E172" s="58"/>
      <c r="F172" s="58"/>
      <c r="G172" s="20"/>
      <c r="H172" s="22"/>
      <c r="L172" s="22"/>
      <c r="M172" s="22"/>
    </row>
    <row r="173" spans="1:13" ht="15" customHeight="1" x14ac:dyDescent="0.25">
      <c r="A173" s="40"/>
      <c r="B173" s="41" t="s">
        <v>230</v>
      </c>
      <c r="C173" s="40" t="s">
        <v>61</v>
      </c>
      <c r="D173" s="40"/>
      <c r="E173" s="42"/>
      <c r="F173" s="43" t="s">
        <v>231</v>
      </c>
      <c r="G173" s="43"/>
      <c r="H173" s="22"/>
      <c r="L173" s="22"/>
      <c r="M173" s="22"/>
    </row>
    <row r="174" spans="1:13" ht="15" customHeight="1" x14ac:dyDescent="0.25">
      <c r="A174" s="24" t="s">
        <v>232</v>
      </c>
      <c r="B174" s="38" t="s">
        <v>233</v>
      </c>
      <c r="C174" s="24">
        <v>0</v>
      </c>
      <c r="D174" s="35"/>
      <c r="E174" s="30"/>
      <c r="F174" s="46" t="str">
        <f>IF($C$179=0,"",IF(C174="[for completion]","",C174/$C$179))</f>
        <v/>
      </c>
      <c r="G174" s="46"/>
      <c r="H174" s="22"/>
      <c r="L174" s="22"/>
      <c r="M174" s="22"/>
    </row>
    <row r="175" spans="1:13" ht="30.75" customHeight="1" x14ac:dyDescent="0.25">
      <c r="A175" s="24" t="s">
        <v>9</v>
      </c>
      <c r="B175" s="38" t="s">
        <v>1133</v>
      </c>
      <c r="C175" s="24">
        <v>0</v>
      </c>
      <c r="E175" s="48"/>
      <c r="F175" s="46" t="str">
        <f>IF($C$179=0,"",IF(C175="[for completion]","",C175/$C$179))</f>
        <v/>
      </c>
      <c r="G175" s="46"/>
      <c r="H175" s="22"/>
      <c r="L175" s="22"/>
      <c r="M175" s="22"/>
    </row>
    <row r="176" spans="1:13" x14ac:dyDescent="0.25">
      <c r="A176" s="24" t="s">
        <v>234</v>
      </c>
      <c r="B176" s="38" t="s">
        <v>235</v>
      </c>
      <c r="C176" s="24">
        <v>0</v>
      </c>
      <c r="E176" s="48"/>
      <c r="F176" s="46"/>
      <c r="G176" s="46"/>
      <c r="H176" s="22"/>
      <c r="L176" s="22"/>
      <c r="M176" s="22"/>
    </row>
    <row r="177" spans="1:13" x14ac:dyDescent="0.25">
      <c r="A177" s="24" t="s">
        <v>236</v>
      </c>
      <c r="B177" s="38" t="s">
        <v>237</v>
      </c>
      <c r="C177" s="24">
        <v>0</v>
      </c>
      <c r="E177" s="48"/>
      <c r="F177" s="46" t="str">
        <f t="shared" ref="F177:F187" si="33">IF($C$179=0,"",IF(C177="[for completion]","",C177/$C$179))</f>
        <v/>
      </c>
      <c r="G177" s="46"/>
      <c r="H177" s="22"/>
      <c r="L177" s="22"/>
      <c r="M177" s="22"/>
    </row>
    <row r="178" spans="1:13" x14ac:dyDescent="0.25">
      <c r="A178" s="24" t="s">
        <v>238</v>
      </c>
      <c r="B178" s="38" t="s">
        <v>94</v>
      </c>
      <c r="C178" s="24">
        <v>0</v>
      </c>
      <c r="E178" s="48"/>
      <c r="F178" s="46" t="str">
        <f t="shared" si="33"/>
        <v/>
      </c>
      <c r="G178" s="46"/>
      <c r="H178" s="22"/>
      <c r="L178" s="22"/>
      <c r="M178" s="22"/>
    </row>
    <row r="179" spans="1:13" x14ac:dyDescent="0.25">
      <c r="A179" s="24" t="s">
        <v>10</v>
      </c>
      <c r="B179" s="54" t="s">
        <v>96</v>
      </c>
      <c r="C179" s="38">
        <f>SUM(C174:C178)</f>
        <v>0</v>
      </c>
      <c r="E179" s="48"/>
      <c r="F179" s="48">
        <f>SUM(F174:F178)</f>
        <v>0</v>
      </c>
      <c r="G179" s="46"/>
      <c r="H179" s="22"/>
      <c r="L179" s="22"/>
      <c r="M179" s="22"/>
    </row>
    <row r="180" spans="1:13" outlineLevel="1" x14ac:dyDescent="0.25">
      <c r="A180" s="24" t="s">
        <v>239</v>
      </c>
      <c r="B180" s="60" t="s">
        <v>240</v>
      </c>
      <c r="C180" s="24">
        <v>0</v>
      </c>
      <c r="E180" s="48"/>
      <c r="F180" s="46" t="str">
        <f t="shared" si="33"/>
        <v/>
      </c>
      <c r="G180" s="46"/>
      <c r="H180" s="22"/>
      <c r="L180" s="22"/>
      <c r="M180" s="22"/>
    </row>
    <row r="181" spans="1:13" s="60" customFormat="1" ht="30" outlineLevel="1" x14ac:dyDescent="0.25">
      <c r="A181" s="24" t="s">
        <v>241</v>
      </c>
      <c r="B181" s="60" t="s">
        <v>242</v>
      </c>
      <c r="C181" s="44">
        <v>0</v>
      </c>
      <c r="F181" s="46" t="str">
        <f t="shared" si="33"/>
        <v/>
      </c>
    </row>
    <row r="182" spans="1:13" ht="30" outlineLevel="1" x14ac:dyDescent="0.25">
      <c r="A182" s="24" t="s">
        <v>243</v>
      </c>
      <c r="B182" s="60" t="s">
        <v>244</v>
      </c>
      <c r="C182" s="24">
        <v>0</v>
      </c>
      <c r="E182" s="48"/>
      <c r="F182" s="46" t="str">
        <f t="shared" si="33"/>
        <v/>
      </c>
      <c r="G182" s="46"/>
      <c r="H182" s="22"/>
      <c r="L182" s="22"/>
      <c r="M182" s="22"/>
    </row>
    <row r="183" spans="1:13" outlineLevel="1" x14ac:dyDescent="0.25">
      <c r="A183" s="24" t="s">
        <v>245</v>
      </c>
      <c r="B183" s="60" t="s">
        <v>246</v>
      </c>
      <c r="C183" s="24">
        <v>0</v>
      </c>
      <c r="E183" s="48"/>
      <c r="F183" s="46" t="str">
        <f t="shared" si="33"/>
        <v/>
      </c>
      <c r="G183" s="46"/>
      <c r="H183" s="22"/>
      <c r="L183" s="22"/>
      <c r="M183" s="22"/>
    </row>
    <row r="184" spans="1:13" s="60" customFormat="1" ht="30" outlineLevel="1" x14ac:dyDescent="0.25">
      <c r="A184" s="24" t="s">
        <v>247</v>
      </c>
      <c r="B184" s="60" t="s">
        <v>248</v>
      </c>
      <c r="C184" s="44">
        <v>0</v>
      </c>
      <c r="F184" s="46" t="str">
        <f t="shared" si="33"/>
        <v/>
      </c>
    </row>
    <row r="185" spans="1:13" ht="30" outlineLevel="1" x14ac:dyDescent="0.25">
      <c r="A185" s="24" t="s">
        <v>249</v>
      </c>
      <c r="B185" s="60" t="s">
        <v>250</v>
      </c>
      <c r="C185" s="24">
        <v>0</v>
      </c>
      <c r="E185" s="48"/>
      <c r="F185" s="46" t="str">
        <f t="shared" si="33"/>
        <v/>
      </c>
      <c r="G185" s="46"/>
      <c r="H185" s="22"/>
      <c r="L185" s="22"/>
      <c r="M185" s="22"/>
    </row>
    <row r="186" spans="1:13" outlineLevel="1" x14ac:dyDescent="0.25">
      <c r="A186" s="24" t="s">
        <v>251</v>
      </c>
      <c r="B186" s="60" t="s">
        <v>252</v>
      </c>
      <c r="C186" s="24">
        <v>0</v>
      </c>
      <c r="E186" s="48"/>
      <c r="F186" s="46" t="str">
        <f t="shared" si="33"/>
        <v/>
      </c>
      <c r="G186" s="46"/>
      <c r="H186" s="22"/>
      <c r="L186" s="22"/>
      <c r="M186" s="22"/>
    </row>
    <row r="187" spans="1:13" outlineLevel="1" x14ac:dyDescent="0.25">
      <c r="A187" s="24" t="s">
        <v>253</v>
      </c>
      <c r="B187" s="60" t="s">
        <v>254</v>
      </c>
      <c r="C187" s="24">
        <v>0</v>
      </c>
      <c r="E187" s="48"/>
      <c r="F187" s="46" t="str">
        <f t="shared" si="33"/>
        <v/>
      </c>
      <c r="G187" s="46"/>
      <c r="H187" s="22"/>
      <c r="L187" s="22"/>
      <c r="M187" s="22"/>
    </row>
    <row r="188" spans="1:13" outlineLevel="1" x14ac:dyDescent="0.25">
      <c r="A188" s="24" t="s">
        <v>255</v>
      </c>
      <c r="B188" s="60"/>
      <c r="E188" s="48"/>
      <c r="F188" s="46"/>
      <c r="G188" s="46"/>
      <c r="H188" s="22"/>
      <c r="L188" s="22"/>
      <c r="M188" s="22"/>
    </row>
    <row r="189" spans="1:13" outlineLevel="1" x14ac:dyDescent="0.25">
      <c r="A189" s="24" t="s">
        <v>256</v>
      </c>
      <c r="B189" s="60"/>
      <c r="E189" s="48"/>
      <c r="F189" s="46"/>
      <c r="G189" s="46"/>
      <c r="H189" s="22"/>
      <c r="L189" s="22"/>
      <c r="M189" s="22"/>
    </row>
    <row r="190" spans="1:13" outlineLevel="1" x14ac:dyDescent="0.25">
      <c r="A190" s="24" t="s">
        <v>257</v>
      </c>
      <c r="B190" s="60"/>
      <c r="E190" s="48"/>
      <c r="F190" s="46"/>
      <c r="G190" s="46"/>
      <c r="H190" s="22"/>
      <c r="L190" s="22"/>
      <c r="M190" s="22"/>
    </row>
    <row r="191" spans="1:13" outlineLevel="1" x14ac:dyDescent="0.25">
      <c r="A191" s="24" t="s">
        <v>258</v>
      </c>
      <c r="B191" s="49"/>
      <c r="E191" s="48"/>
      <c r="F191" s="46"/>
      <c r="G191" s="46"/>
      <c r="H191" s="22"/>
      <c r="L191" s="22"/>
      <c r="M191" s="22"/>
    </row>
    <row r="192" spans="1:13" ht="15" customHeight="1" x14ac:dyDescent="0.25">
      <c r="A192" s="40"/>
      <c r="B192" s="41" t="s">
        <v>259</v>
      </c>
      <c r="C192" s="40" t="s">
        <v>61</v>
      </c>
      <c r="D192" s="40"/>
      <c r="E192" s="42"/>
      <c r="F192" s="43" t="s">
        <v>231</v>
      </c>
      <c r="G192" s="43"/>
      <c r="H192" s="22"/>
      <c r="L192" s="22"/>
      <c r="M192" s="22"/>
    </row>
    <row r="193" spans="1:13" x14ac:dyDescent="0.25">
      <c r="A193" s="24" t="s">
        <v>260</v>
      </c>
      <c r="B193" s="38" t="s">
        <v>261</v>
      </c>
      <c r="C193" s="527" t="s">
        <v>958</v>
      </c>
      <c r="E193" s="45"/>
      <c r="F193" s="46" t="str">
        <f t="shared" ref="F193:F206" si="34">IF($C$208=0,"",IF(C193="[for completion]","",C193/$C$208))</f>
        <v/>
      </c>
      <c r="G193" s="46"/>
      <c r="H193" s="22"/>
      <c r="L193" s="22"/>
      <c r="M193" s="22"/>
    </row>
    <row r="194" spans="1:13" x14ac:dyDescent="0.25">
      <c r="A194" s="24" t="s">
        <v>262</v>
      </c>
      <c r="B194" s="38" t="s">
        <v>263</v>
      </c>
      <c r="C194" s="527" t="s">
        <v>958</v>
      </c>
      <c r="E194" s="48"/>
      <c r="F194" s="46" t="str">
        <f t="shared" si="34"/>
        <v/>
      </c>
      <c r="G194" s="48"/>
      <c r="H194" s="22"/>
      <c r="L194" s="22"/>
      <c r="M194" s="22"/>
    </row>
    <row r="195" spans="1:13" x14ac:dyDescent="0.25">
      <c r="A195" s="24" t="s">
        <v>264</v>
      </c>
      <c r="B195" s="38" t="s">
        <v>265</v>
      </c>
      <c r="C195" s="527" t="s">
        <v>958</v>
      </c>
      <c r="E195" s="48"/>
      <c r="F195" s="46" t="str">
        <f t="shared" si="34"/>
        <v/>
      </c>
      <c r="G195" s="48"/>
      <c r="H195" s="22"/>
      <c r="L195" s="22"/>
      <c r="M195" s="22"/>
    </row>
    <row r="196" spans="1:13" x14ac:dyDescent="0.25">
      <c r="A196" s="24" t="s">
        <v>266</v>
      </c>
      <c r="B196" s="38" t="s">
        <v>267</v>
      </c>
      <c r="C196" s="527" t="s">
        <v>958</v>
      </c>
      <c r="E196" s="48"/>
      <c r="F196" s="46" t="str">
        <f t="shared" si="34"/>
        <v/>
      </c>
      <c r="G196" s="48"/>
      <c r="H196" s="22"/>
      <c r="L196" s="22"/>
      <c r="M196" s="22"/>
    </row>
    <row r="197" spans="1:13" x14ac:dyDescent="0.25">
      <c r="A197" s="24" t="s">
        <v>268</v>
      </c>
      <c r="B197" s="38" t="s">
        <v>269</v>
      </c>
      <c r="C197" s="527" t="s">
        <v>958</v>
      </c>
      <c r="E197" s="48"/>
      <c r="F197" s="46" t="str">
        <f t="shared" si="34"/>
        <v/>
      </c>
      <c r="G197" s="48"/>
      <c r="H197" s="22"/>
      <c r="L197" s="22"/>
      <c r="M197" s="22"/>
    </row>
    <row r="198" spans="1:13" x14ac:dyDescent="0.25">
      <c r="A198" s="24" t="s">
        <v>270</v>
      </c>
      <c r="B198" s="38" t="s">
        <v>271</v>
      </c>
      <c r="C198" s="527" t="s">
        <v>958</v>
      </c>
      <c r="E198" s="48"/>
      <c r="F198" s="46" t="str">
        <f t="shared" si="34"/>
        <v/>
      </c>
      <c r="G198" s="48"/>
      <c r="H198" s="22"/>
      <c r="L198" s="22"/>
      <c r="M198" s="22"/>
    </row>
    <row r="199" spans="1:13" x14ac:dyDescent="0.25">
      <c r="A199" s="24" t="s">
        <v>272</v>
      </c>
      <c r="B199" s="38" t="s">
        <v>273</v>
      </c>
      <c r="C199" s="527" t="s">
        <v>958</v>
      </c>
      <c r="E199" s="48"/>
      <c r="F199" s="46" t="str">
        <f t="shared" si="34"/>
        <v/>
      </c>
      <c r="G199" s="48"/>
      <c r="H199" s="22"/>
      <c r="L199" s="22"/>
      <c r="M199" s="22"/>
    </row>
    <row r="200" spans="1:13" x14ac:dyDescent="0.25">
      <c r="A200" s="24" t="s">
        <v>274</v>
      </c>
      <c r="B200" s="38" t="s">
        <v>12</v>
      </c>
      <c r="C200" s="527" t="s">
        <v>958</v>
      </c>
      <c r="E200" s="48"/>
      <c r="F200" s="46" t="str">
        <f t="shared" si="34"/>
        <v/>
      </c>
      <c r="G200" s="48"/>
      <c r="H200" s="22"/>
      <c r="L200" s="22"/>
      <c r="M200" s="22"/>
    </row>
    <row r="201" spans="1:13" x14ac:dyDescent="0.25">
      <c r="A201" s="24" t="s">
        <v>275</v>
      </c>
      <c r="B201" s="38" t="s">
        <v>276</v>
      </c>
      <c r="C201" s="527" t="s">
        <v>958</v>
      </c>
      <c r="E201" s="48"/>
      <c r="F201" s="46" t="str">
        <f t="shared" si="34"/>
        <v/>
      </c>
      <c r="G201" s="48"/>
      <c r="H201" s="22"/>
      <c r="L201" s="22"/>
      <c r="M201" s="22"/>
    </row>
    <row r="202" spans="1:13" x14ac:dyDescent="0.25">
      <c r="A202" s="24" t="s">
        <v>277</v>
      </c>
      <c r="B202" s="38" t="s">
        <v>278</v>
      </c>
      <c r="C202" s="527" t="s">
        <v>958</v>
      </c>
      <c r="E202" s="48"/>
      <c r="F202" s="46" t="str">
        <f t="shared" si="34"/>
        <v/>
      </c>
      <c r="G202" s="48"/>
      <c r="H202" s="22"/>
      <c r="L202" s="22"/>
      <c r="M202" s="22"/>
    </row>
    <row r="203" spans="1:13" x14ac:dyDescent="0.25">
      <c r="A203" s="24" t="s">
        <v>279</v>
      </c>
      <c r="B203" s="38" t="s">
        <v>280</v>
      </c>
      <c r="C203" s="527" t="s">
        <v>958</v>
      </c>
      <c r="E203" s="48"/>
      <c r="F203" s="46" t="str">
        <f t="shared" si="34"/>
        <v/>
      </c>
      <c r="G203" s="48"/>
      <c r="H203" s="22"/>
      <c r="L203" s="22"/>
      <c r="M203" s="22"/>
    </row>
    <row r="204" spans="1:13" x14ac:dyDescent="0.25">
      <c r="A204" s="24" t="s">
        <v>281</v>
      </c>
      <c r="B204" s="38" t="s">
        <v>282</v>
      </c>
      <c r="C204" s="527" t="s">
        <v>958</v>
      </c>
      <c r="E204" s="48"/>
      <c r="F204" s="46" t="str">
        <f t="shared" si="34"/>
        <v/>
      </c>
      <c r="G204" s="48"/>
      <c r="H204" s="22"/>
      <c r="L204" s="22"/>
      <c r="M204" s="22"/>
    </row>
    <row r="205" spans="1:13" x14ac:dyDescent="0.25">
      <c r="A205" s="24" t="s">
        <v>283</v>
      </c>
      <c r="B205" s="38" t="s">
        <v>284</v>
      </c>
      <c r="C205" s="527" t="s">
        <v>958</v>
      </c>
      <c r="E205" s="48"/>
      <c r="F205" s="46" t="str">
        <f t="shared" si="34"/>
        <v/>
      </c>
      <c r="G205" s="48"/>
      <c r="H205" s="22"/>
      <c r="L205" s="22"/>
      <c r="M205" s="22"/>
    </row>
    <row r="206" spans="1:13" x14ac:dyDescent="0.25">
      <c r="A206" s="24" t="s">
        <v>285</v>
      </c>
      <c r="B206" s="38" t="s">
        <v>94</v>
      </c>
      <c r="C206" s="527" t="s">
        <v>958</v>
      </c>
      <c r="E206" s="48"/>
      <c r="F206" s="46" t="str">
        <f t="shared" si="34"/>
        <v/>
      </c>
      <c r="G206" s="48"/>
      <c r="H206" s="22"/>
      <c r="L206" s="22"/>
      <c r="M206" s="22"/>
    </row>
    <row r="207" spans="1:13" x14ac:dyDescent="0.25">
      <c r="A207" s="24" t="s">
        <v>286</v>
      </c>
      <c r="B207" s="47" t="s">
        <v>287</v>
      </c>
      <c r="C207" s="24">
        <v>0</v>
      </c>
      <c r="E207" s="48"/>
      <c r="F207" s="46"/>
      <c r="G207" s="48"/>
      <c r="H207" s="22"/>
      <c r="L207" s="22"/>
      <c r="M207" s="22"/>
    </row>
    <row r="208" spans="1:13" x14ac:dyDescent="0.25">
      <c r="A208" s="24" t="s">
        <v>288</v>
      </c>
      <c r="B208" s="54" t="s">
        <v>96</v>
      </c>
      <c r="C208" s="38">
        <f>SUM(C193:C206)</f>
        <v>0</v>
      </c>
      <c r="D208" s="38"/>
      <c r="E208" s="48"/>
      <c r="F208" s="48">
        <f>SUM(F193:F206)</f>
        <v>0</v>
      </c>
      <c r="G208" s="48"/>
      <c r="H208" s="22"/>
      <c r="L208" s="22"/>
      <c r="M208" s="22"/>
    </row>
    <row r="209" spans="1:13" outlineLevel="1" x14ac:dyDescent="0.25">
      <c r="A209" s="24" t="s">
        <v>289</v>
      </c>
      <c r="B209" s="49" t="s">
        <v>98</v>
      </c>
      <c r="C209" s="527" t="s">
        <v>958</v>
      </c>
      <c r="E209" s="48"/>
      <c r="F209" s="46" t="str">
        <f>IF($C$208=0,"",IF(C209="[for completion]","",C209/$C$208))</f>
        <v/>
      </c>
      <c r="G209" s="48"/>
      <c r="H209" s="22"/>
      <c r="L209" s="22"/>
      <c r="M209" s="22"/>
    </row>
    <row r="210" spans="1:13" outlineLevel="1" x14ac:dyDescent="0.25">
      <c r="A210" s="24" t="s">
        <v>290</v>
      </c>
      <c r="B210" s="49" t="s">
        <v>98</v>
      </c>
      <c r="C210" s="527" t="s">
        <v>958</v>
      </c>
      <c r="E210" s="48"/>
      <c r="F210" s="46" t="str">
        <f t="shared" ref="F210:F215" si="35">IF($C$208=0,"",IF(C210="[for completion]","",C210/$C$208))</f>
        <v/>
      </c>
      <c r="G210" s="48"/>
      <c r="H210" s="22"/>
      <c r="L210" s="22"/>
      <c r="M210" s="22"/>
    </row>
    <row r="211" spans="1:13" outlineLevel="1" x14ac:dyDescent="0.25">
      <c r="A211" s="24" t="s">
        <v>291</v>
      </c>
      <c r="B211" s="49" t="s">
        <v>98</v>
      </c>
      <c r="C211" s="527" t="s">
        <v>958</v>
      </c>
      <c r="E211" s="48"/>
      <c r="F211" s="46" t="str">
        <f t="shared" si="35"/>
        <v/>
      </c>
      <c r="G211" s="48"/>
      <c r="H211" s="22"/>
      <c r="L211" s="22"/>
      <c r="M211" s="22"/>
    </row>
    <row r="212" spans="1:13" outlineLevel="1" x14ac:dyDescent="0.25">
      <c r="A212" s="24" t="s">
        <v>292</v>
      </c>
      <c r="B212" s="49" t="s">
        <v>98</v>
      </c>
      <c r="C212" s="527" t="s">
        <v>958</v>
      </c>
      <c r="E212" s="48"/>
      <c r="F212" s="46" t="str">
        <f t="shared" si="35"/>
        <v/>
      </c>
      <c r="G212" s="48"/>
      <c r="H212" s="22"/>
      <c r="L212" s="22"/>
      <c r="M212" s="22"/>
    </row>
    <row r="213" spans="1:13" outlineLevel="1" x14ac:dyDescent="0.25">
      <c r="A213" s="24" t="s">
        <v>293</v>
      </c>
      <c r="B213" s="49" t="s">
        <v>98</v>
      </c>
      <c r="C213" s="527" t="s">
        <v>958</v>
      </c>
      <c r="E213" s="48"/>
      <c r="F213" s="46" t="str">
        <f t="shared" si="35"/>
        <v/>
      </c>
      <c r="G213" s="48"/>
      <c r="H213" s="22"/>
      <c r="L213" s="22"/>
      <c r="M213" s="22"/>
    </row>
    <row r="214" spans="1:13" outlineLevel="1" x14ac:dyDescent="0.25">
      <c r="A214" s="24" t="s">
        <v>294</v>
      </c>
      <c r="B214" s="49" t="s">
        <v>98</v>
      </c>
      <c r="C214" s="527" t="s">
        <v>958</v>
      </c>
      <c r="E214" s="48"/>
      <c r="F214" s="46" t="str">
        <f t="shared" si="35"/>
        <v/>
      </c>
      <c r="G214" s="48"/>
      <c r="H214" s="22"/>
      <c r="L214" s="22"/>
      <c r="M214" s="22"/>
    </row>
    <row r="215" spans="1:13" outlineLevel="1" x14ac:dyDescent="0.25">
      <c r="A215" s="24" t="s">
        <v>295</v>
      </c>
      <c r="B215" s="49" t="s">
        <v>98</v>
      </c>
      <c r="C215" s="527" t="s">
        <v>958</v>
      </c>
      <c r="E215" s="48"/>
      <c r="F215" s="46" t="str">
        <f t="shared" si="35"/>
        <v/>
      </c>
      <c r="G215" s="48"/>
      <c r="H215" s="22"/>
      <c r="L215" s="22"/>
      <c r="M215" s="22"/>
    </row>
    <row r="216" spans="1:13" ht="15" customHeight="1" x14ac:dyDescent="0.25">
      <c r="A216" s="40"/>
      <c r="B216" s="41" t="s">
        <v>296</v>
      </c>
      <c r="C216" s="40" t="s">
        <v>61</v>
      </c>
      <c r="D216" s="40"/>
      <c r="E216" s="42"/>
      <c r="F216" s="43" t="s">
        <v>84</v>
      </c>
      <c r="G216" s="43" t="s">
        <v>218</v>
      </c>
      <c r="H216" s="22"/>
      <c r="L216" s="22"/>
      <c r="M216" s="22"/>
    </row>
    <row r="217" spans="1:13" x14ac:dyDescent="0.25">
      <c r="A217" s="24" t="s">
        <v>297</v>
      </c>
      <c r="B217" s="20" t="s">
        <v>298</v>
      </c>
      <c r="C217" s="566">
        <v>0</v>
      </c>
      <c r="E217" s="58"/>
      <c r="F217" s="46">
        <f>IF($C$38=0,"",IF(C217="[for completion]","",IF(C217="","",C217/$C$38)))</f>
        <v>0</v>
      </c>
      <c r="G217" s="46">
        <f>IF($C$39=0,"",IF(C217="[for completion]","",IF(C217="","",C217/$C$39)))</f>
        <v>0</v>
      </c>
      <c r="H217" s="22"/>
      <c r="L217" s="22"/>
      <c r="M217" s="22"/>
    </row>
    <row r="218" spans="1:13" x14ac:dyDescent="0.25">
      <c r="A218" s="24" t="s">
        <v>299</v>
      </c>
      <c r="B218" s="20" t="s">
        <v>300</v>
      </c>
      <c r="C218" s="566">
        <v>0</v>
      </c>
      <c r="E218" s="58"/>
      <c r="F218" s="46">
        <f t="shared" ref="F218:F219" si="36">IF($C$38=0,"",IF(C218="[for completion]","",IF(C218="","",C218/$C$38)))</f>
        <v>0</v>
      </c>
      <c r="G218" s="46">
        <f t="shared" ref="G218:G219" si="37">IF($C$39=0,"",IF(C218="[for completion]","",IF(C218="","",C218/$C$39)))</f>
        <v>0</v>
      </c>
      <c r="H218" s="22"/>
      <c r="L218" s="22"/>
      <c r="M218" s="22"/>
    </row>
    <row r="219" spans="1:13" x14ac:dyDescent="0.25">
      <c r="A219" s="24" t="s">
        <v>301</v>
      </c>
      <c r="B219" s="20" t="s">
        <v>94</v>
      </c>
      <c r="C219" s="566">
        <v>0</v>
      </c>
      <c r="E219" s="58"/>
      <c r="F219" s="46">
        <f t="shared" si="36"/>
        <v>0</v>
      </c>
      <c r="G219" s="46">
        <f t="shared" si="37"/>
        <v>0</v>
      </c>
      <c r="H219" s="22"/>
      <c r="L219" s="22"/>
      <c r="M219" s="22"/>
    </row>
    <row r="220" spans="1:13" x14ac:dyDescent="0.25">
      <c r="A220" s="24" t="s">
        <v>302</v>
      </c>
      <c r="B220" s="54" t="s">
        <v>96</v>
      </c>
      <c r="C220" s="24">
        <f>SUM(C217:C219)</f>
        <v>0</v>
      </c>
      <c r="E220" s="58"/>
      <c r="F220" s="57">
        <f>SUM(F217:F219)</f>
        <v>0</v>
      </c>
      <c r="G220" s="57">
        <f>SUM(G217:G219)</f>
        <v>0</v>
      </c>
      <c r="H220" s="22"/>
      <c r="L220" s="22"/>
      <c r="M220" s="22"/>
    </row>
    <row r="221" spans="1:13" outlineLevel="1" x14ac:dyDescent="0.25">
      <c r="A221" s="24" t="s">
        <v>303</v>
      </c>
      <c r="B221" s="49" t="s">
        <v>98</v>
      </c>
      <c r="C221" s="566">
        <v>0</v>
      </c>
      <c r="E221" s="58"/>
      <c r="F221" s="46">
        <f t="shared" ref="F221:F227" si="38">IF($C$38=0,"",IF(C221="[for completion]","",IF(C221="","",C221/$C$38)))</f>
        <v>0</v>
      </c>
      <c r="G221" s="46">
        <f t="shared" ref="G221:G227" si="39">IF($C$39=0,"",IF(C221="[for completion]","",IF(C221="","",C221/$C$39)))</f>
        <v>0</v>
      </c>
      <c r="H221" s="22"/>
      <c r="L221" s="22"/>
      <c r="M221" s="22"/>
    </row>
    <row r="222" spans="1:13" outlineLevel="1" x14ac:dyDescent="0.25">
      <c r="A222" s="24" t="s">
        <v>304</v>
      </c>
      <c r="B222" s="49" t="s">
        <v>98</v>
      </c>
      <c r="C222" s="566">
        <v>0</v>
      </c>
      <c r="E222" s="58"/>
      <c r="F222" s="46">
        <f t="shared" si="38"/>
        <v>0</v>
      </c>
      <c r="G222" s="46">
        <f t="shared" si="39"/>
        <v>0</v>
      </c>
      <c r="H222" s="22"/>
      <c r="L222" s="22"/>
      <c r="M222" s="22"/>
    </row>
    <row r="223" spans="1:13" outlineLevel="1" x14ac:dyDescent="0.25">
      <c r="A223" s="24" t="s">
        <v>305</v>
      </c>
      <c r="B223" s="49" t="s">
        <v>98</v>
      </c>
      <c r="C223" s="566">
        <v>0</v>
      </c>
      <c r="E223" s="58"/>
      <c r="F223" s="46">
        <f t="shared" si="38"/>
        <v>0</v>
      </c>
      <c r="G223" s="46">
        <f t="shared" si="39"/>
        <v>0</v>
      </c>
      <c r="H223" s="22"/>
      <c r="L223" s="22"/>
      <c r="M223" s="22"/>
    </row>
    <row r="224" spans="1:13" outlineLevel="1" x14ac:dyDescent="0.25">
      <c r="A224" s="24" t="s">
        <v>306</v>
      </c>
      <c r="B224" s="49" t="s">
        <v>98</v>
      </c>
      <c r="C224" s="566">
        <v>0</v>
      </c>
      <c r="E224" s="58"/>
      <c r="F224" s="46">
        <f t="shared" si="38"/>
        <v>0</v>
      </c>
      <c r="G224" s="46">
        <f t="shared" si="39"/>
        <v>0</v>
      </c>
      <c r="H224" s="22"/>
      <c r="L224" s="22"/>
      <c r="M224" s="22"/>
    </row>
    <row r="225" spans="1:14" outlineLevel="1" x14ac:dyDescent="0.25">
      <c r="A225" s="24" t="s">
        <v>307</v>
      </c>
      <c r="B225" s="49" t="s">
        <v>98</v>
      </c>
      <c r="C225" s="566">
        <v>0</v>
      </c>
      <c r="E225" s="58"/>
      <c r="F225" s="46">
        <f t="shared" si="38"/>
        <v>0</v>
      </c>
      <c r="G225" s="46">
        <f t="shared" si="39"/>
        <v>0</v>
      </c>
      <c r="H225" s="22"/>
      <c r="L225" s="22"/>
      <c r="M225" s="22"/>
    </row>
    <row r="226" spans="1:14" outlineLevel="1" x14ac:dyDescent="0.25">
      <c r="A226" s="24" t="s">
        <v>308</v>
      </c>
      <c r="B226" s="49" t="s">
        <v>98</v>
      </c>
      <c r="C226" s="566">
        <v>0</v>
      </c>
      <c r="E226" s="38"/>
      <c r="F226" s="46">
        <f t="shared" si="38"/>
        <v>0</v>
      </c>
      <c r="G226" s="46">
        <f t="shared" si="39"/>
        <v>0</v>
      </c>
      <c r="H226" s="22"/>
      <c r="L226" s="22"/>
      <c r="M226" s="22"/>
    </row>
    <row r="227" spans="1:14" outlineLevel="1" x14ac:dyDescent="0.25">
      <c r="A227" s="24" t="s">
        <v>309</v>
      </c>
      <c r="B227" s="49" t="s">
        <v>98</v>
      </c>
      <c r="C227" s="566">
        <v>0</v>
      </c>
      <c r="E227" s="58"/>
      <c r="F227" s="46">
        <f t="shared" si="38"/>
        <v>0</v>
      </c>
      <c r="G227" s="46">
        <f t="shared" si="39"/>
        <v>0</v>
      </c>
      <c r="H227" s="22"/>
      <c r="L227" s="22"/>
      <c r="M227" s="22"/>
    </row>
    <row r="228" spans="1:14" ht="15" customHeight="1" x14ac:dyDescent="0.25">
      <c r="A228" s="40"/>
      <c r="B228" s="41" t="s">
        <v>310</v>
      </c>
      <c r="C228" s="40"/>
      <c r="D228" s="40"/>
      <c r="E228" s="42"/>
      <c r="F228" s="43"/>
      <c r="G228" s="43"/>
      <c r="H228" s="22"/>
      <c r="L228" s="22"/>
      <c r="M228" s="22"/>
    </row>
    <row r="229" spans="1:14" ht="30" x14ac:dyDescent="0.25">
      <c r="A229" s="24" t="s">
        <v>311</v>
      </c>
      <c r="B229" s="38" t="s">
        <v>312</v>
      </c>
      <c r="C229" s="567" t="s">
        <v>1692</v>
      </c>
      <c r="H229" s="22"/>
      <c r="L229" s="22"/>
      <c r="M229" s="22"/>
    </row>
    <row r="230" spans="1:14" ht="15" customHeight="1" x14ac:dyDescent="0.25">
      <c r="A230" s="40"/>
      <c r="B230" s="41" t="s">
        <v>313</v>
      </c>
      <c r="C230" s="40"/>
      <c r="D230" s="40"/>
      <c r="E230" s="42"/>
      <c r="F230" s="43"/>
      <c r="G230" s="43"/>
      <c r="H230" s="22"/>
      <c r="L230" s="22"/>
      <c r="M230" s="22"/>
    </row>
    <row r="231" spans="1:14" x14ac:dyDescent="0.25">
      <c r="A231" s="24" t="s">
        <v>11</v>
      </c>
      <c r="B231" s="24" t="s">
        <v>1136</v>
      </c>
      <c r="C231" s="24">
        <v>0</v>
      </c>
      <c r="E231" s="38"/>
      <c r="H231" s="22"/>
      <c r="L231" s="22"/>
      <c r="M231" s="22"/>
    </row>
    <row r="232" spans="1:14" x14ac:dyDescent="0.25">
      <c r="A232" s="24" t="s">
        <v>314</v>
      </c>
      <c r="B232" s="61" t="s">
        <v>315</v>
      </c>
      <c r="C232" s="24">
        <v>0</v>
      </c>
      <c r="E232" s="38"/>
      <c r="H232" s="22"/>
      <c r="L232" s="22"/>
      <c r="M232" s="22"/>
    </row>
    <row r="233" spans="1:14" x14ac:dyDescent="0.25">
      <c r="A233" s="24" t="s">
        <v>316</v>
      </c>
      <c r="B233" s="61" t="s">
        <v>317</v>
      </c>
      <c r="C233" s="24">
        <v>0</v>
      </c>
      <c r="E233" s="38"/>
      <c r="H233" s="22"/>
      <c r="L233" s="22"/>
      <c r="M233" s="22"/>
    </row>
    <row r="234" spans="1:14" outlineLevel="1" x14ac:dyDescent="0.25">
      <c r="A234" s="24" t="s">
        <v>318</v>
      </c>
      <c r="B234" s="36" t="s">
        <v>319</v>
      </c>
      <c r="C234" s="38"/>
      <c r="D234" s="38"/>
      <c r="E234" s="38"/>
      <c r="H234" s="22"/>
      <c r="L234" s="22"/>
      <c r="M234" s="22"/>
    </row>
    <row r="235" spans="1:14" outlineLevel="1" x14ac:dyDescent="0.25">
      <c r="A235" s="24" t="s">
        <v>320</v>
      </c>
      <c r="B235" s="36" t="s">
        <v>321</v>
      </c>
      <c r="C235" s="38"/>
      <c r="D235" s="38"/>
      <c r="E235" s="38"/>
      <c r="H235" s="22"/>
      <c r="L235" s="22"/>
      <c r="M235" s="22"/>
    </row>
    <row r="236" spans="1:14" outlineLevel="1" x14ac:dyDescent="0.25">
      <c r="A236" s="24" t="s">
        <v>322</v>
      </c>
      <c r="B236" s="36" t="s">
        <v>323</v>
      </c>
      <c r="C236" s="38"/>
      <c r="D236" s="38"/>
      <c r="E236" s="38"/>
      <c r="H236" s="22"/>
      <c r="L236" s="22"/>
      <c r="M236" s="22"/>
    </row>
    <row r="237" spans="1:14" outlineLevel="1" x14ac:dyDescent="0.25">
      <c r="A237" s="24" t="s">
        <v>324</v>
      </c>
      <c r="C237" s="38"/>
      <c r="D237" s="38"/>
      <c r="E237" s="38"/>
      <c r="H237" s="22"/>
      <c r="L237" s="22"/>
      <c r="M237" s="22"/>
    </row>
    <row r="238" spans="1:14" outlineLevel="1" x14ac:dyDescent="0.25">
      <c r="A238" s="24" t="s">
        <v>325</v>
      </c>
      <c r="C238" s="38"/>
      <c r="D238" s="38"/>
      <c r="E238" s="38"/>
      <c r="H238" s="22"/>
      <c r="L238" s="22"/>
      <c r="M238" s="22"/>
    </row>
    <row r="239" spans="1:14" outlineLevel="1" x14ac:dyDescent="0.25">
      <c r="A239" s="24" t="s">
        <v>326</v>
      </c>
      <c r="D239"/>
      <c r="E239"/>
      <c r="F239"/>
      <c r="G239"/>
      <c r="H239" s="22"/>
      <c r="K239" s="62"/>
      <c r="L239" s="62"/>
      <c r="M239" s="62"/>
      <c r="N239" s="62"/>
    </row>
    <row r="240" spans="1:14" outlineLevel="1" x14ac:dyDescent="0.25">
      <c r="A240" s="24" t="s">
        <v>327</v>
      </c>
      <c r="D240"/>
      <c r="E240"/>
      <c r="F240"/>
      <c r="G240"/>
      <c r="H240" s="22"/>
      <c r="K240" s="62"/>
      <c r="L240" s="62"/>
      <c r="M240" s="62"/>
      <c r="N240" s="62"/>
    </row>
    <row r="241" spans="1:14" outlineLevel="1" x14ac:dyDescent="0.25">
      <c r="A241" s="24" t="s">
        <v>328</v>
      </c>
      <c r="D241"/>
      <c r="E241"/>
      <c r="F241"/>
      <c r="G241"/>
      <c r="H241" s="22"/>
      <c r="K241" s="62"/>
      <c r="L241" s="62"/>
      <c r="M241" s="62"/>
      <c r="N241" s="62"/>
    </row>
    <row r="242" spans="1:14" outlineLevel="1" x14ac:dyDescent="0.25">
      <c r="A242" s="24" t="s">
        <v>329</v>
      </c>
      <c r="D242"/>
      <c r="E242"/>
      <c r="F242"/>
      <c r="G242"/>
      <c r="H242" s="22"/>
      <c r="K242" s="62"/>
      <c r="L242" s="62"/>
      <c r="M242" s="62"/>
      <c r="N242" s="62"/>
    </row>
    <row r="243" spans="1:14" outlineLevel="1" x14ac:dyDescent="0.25">
      <c r="A243" s="24" t="s">
        <v>330</v>
      </c>
      <c r="D243"/>
      <c r="E243"/>
      <c r="F243"/>
      <c r="G243"/>
      <c r="H243" s="22"/>
      <c r="K243" s="62"/>
      <c r="L243" s="62"/>
      <c r="M243" s="62"/>
      <c r="N243" s="62"/>
    </row>
    <row r="244" spans="1:14" outlineLevel="1" x14ac:dyDescent="0.25">
      <c r="A244" s="24" t="s">
        <v>331</v>
      </c>
      <c r="D244"/>
      <c r="E244"/>
      <c r="F244"/>
      <c r="G244"/>
      <c r="H244" s="22"/>
      <c r="K244" s="62"/>
      <c r="L244" s="62"/>
      <c r="M244" s="62"/>
      <c r="N244" s="62"/>
    </row>
    <row r="245" spans="1:14" outlineLevel="1" x14ac:dyDescent="0.25">
      <c r="A245" s="24" t="s">
        <v>332</v>
      </c>
      <c r="D245"/>
      <c r="E245"/>
      <c r="F245"/>
      <c r="G245"/>
      <c r="H245" s="22"/>
      <c r="K245" s="62"/>
      <c r="L245" s="62"/>
      <c r="M245" s="62"/>
      <c r="N245" s="62"/>
    </row>
    <row r="246" spans="1:14" outlineLevel="1" x14ac:dyDescent="0.25">
      <c r="A246" s="24" t="s">
        <v>333</v>
      </c>
      <c r="D246"/>
      <c r="E246"/>
      <c r="F246"/>
      <c r="G246"/>
      <c r="H246" s="22"/>
      <c r="K246" s="62"/>
      <c r="L246" s="62"/>
      <c r="M246" s="62"/>
      <c r="N246" s="62"/>
    </row>
    <row r="247" spans="1:14" outlineLevel="1" x14ac:dyDescent="0.25">
      <c r="A247" s="24" t="s">
        <v>334</v>
      </c>
      <c r="D247"/>
      <c r="E247"/>
      <c r="F247"/>
      <c r="G247"/>
      <c r="H247" s="22"/>
      <c r="K247" s="62"/>
      <c r="L247" s="62"/>
      <c r="M247" s="62"/>
      <c r="N247" s="62"/>
    </row>
    <row r="248" spans="1:14" outlineLevel="1" x14ac:dyDescent="0.25">
      <c r="A248" s="24" t="s">
        <v>335</v>
      </c>
      <c r="D248"/>
      <c r="E248"/>
      <c r="F248"/>
      <c r="G248"/>
      <c r="H248" s="22"/>
      <c r="K248" s="62"/>
      <c r="L248" s="62"/>
      <c r="M248" s="62"/>
      <c r="N248" s="62"/>
    </row>
    <row r="249" spans="1:14" outlineLevel="1" x14ac:dyDescent="0.25">
      <c r="A249" s="24" t="s">
        <v>336</v>
      </c>
      <c r="D249"/>
      <c r="E249"/>
      <c r="F249"/>
      <c r="G249"/>
      <c r="H249" s="22"/>
      <c r="K249" s="62"/>
      <c r="L249" s="62"/>
      <c r="M249" s="62"/>
      <c r="N249" s="62"/>
    </row>
    <row r="250" spans="1:14" outlineLevel="1" x14ac:dyDescent="0.25">
      <c r="A250" s="24" t="s">
        <v>337</v>
      </c>
      <c r="D250"/>
      <c r="E250"/>
      <c r="F250"/>
      <c r="G250"/>
      <c r="H250" s="22"/>
      <c r="K250" s="62"/>
      <c r="L250" s="62"/>
      <c r="M250" s="62"/>
      <c r="N250" s="62"/>
    </row>
    <row r="251" spans="1:14" outlineLevel="1" x14ac:dyDescent="0.25">
      <c r="A251" s="24" t="s">
        <v>338</v>
      </c>
      <c r="D251"/>
      <c r="E251"/>
      <c r="F251"/>
      <c r="G251"/>
      <c r="H251" s="22"/>
      <c r="K251" s="62"/>
      <c r="L251" s="62"/>
      <c r="M251" s="62"/>
      <c r="N251" s="62"/>
    </row>
    <row r="252" spans="1:14" outlineLevel="1" x14ac:dyDescent="0.25">
      <c r="A252" s="24" t="s">
        <v>339</v>
      </c>
      <c r="D252"/>
      <c r="E252"/>
      <c r="F252"/>
      <c r="G252"/>
      <c r="H252" s="22"/>
      <c r="K252" s="62"/>
      <c r="L252" s="62"/>
      <c r="M252" s="62"/>
      <c r="N252" s="62"/>
    </row>
    <row r="253" spans="1:14" outlineLevel="1" x14ac:dyDescent="0.25">
      <c r="A253" s="24" t="s">
        <v>340</v>
      </c>
      <c r="D253"/>
      <c r="E253"/>
      <c r="F253"/>
      <c r="G253"/>
      <c r="H253" s="22"/>
      <c r="K253" s="62"/>
      <c r="L253" s="62"/>
      <c r="M253" s="62"/>
      <c r="N253" s="62"/>
    </row>
    <row r="254" spans="1:14" outlineLevel="1" x14ac:dyDescent="0.25">
      <c r="A254" s="24" t="s">
        <v>341</v>
      </c>
      <c r="D254"/>
      <c r="E254"/>
      <c r="F254"/>
      <c r="G254"/>
      <c r="H254" s="22"/>
      <c r="K254" s="62"/>
      <c r="L254" s="62"/>
      <c r="M254" s="62"/>
      <c r="N254" s="62"/>
    </row>
    <row r="255" spans="1:14" outlineLevel="1" x14ac:dyDescent="0.25">
      <c r="A255" s="24" t="s">
        <v>342</v>
      </c>
      <c r="D255"/>
      <c r="E255"/>
      <c r="F255"/>
      <c r="G255"/>
      <c r="H255" s="22"/>
      <c r="K255" s="62"/>
      <c r="L255" s="62"/>
      <c r="M255" s="62"/>
      <c r="N255" s="62"/>
    </row>
    <row r="256" spans="1:14" outlineLevel="1" x14ac:dyDescent="0.25">
      <c r="A256" s="24" t="s">
        <v>343</v>
      </c>
      <c r="D256"/>
      <c r="E256"/>
      <c r="F256"/>
      <c r="G256"/>
      <c r="H256" s="22"/>
      <c r="K256" s="62"/>
      <c r="L256" s="62"/>
      <c r="M256" s="62"/>
      <c r="N256" s="62"/>
    </row>
    <row r="257" spans="1:14" outlineLevel="1" x14ac:dyDescent="0.25">
      <c r="A257" s="24" t="s">
        <v>344</v>
      </c>
      <c r="D257"/>
      <c r="E257"/>
      <c r="F257"/>
      <c r="G257"/>
      <c r="H257" s="22"/>
      <c r="K257" s="62"/>
      <c r="L257" s="62"/>
      <c r="M257" s="62"/>
      <c r="N257" s="62"/>
    </row>
    <row r="258" spans="1:14" outlineLevel="1" x14ac:dyDescent="0.25">
      <c r="A258" s="24" t="s">
        <v>345</v>
      </c>
      <c r="D258"/>
      <c r="E258"/>
      <c r="F258"/>
      <c r="G258"/>
      <c r="H258" s="22"/>
      <c r="K258" s="62"/>
      <c r="L258" s="62"/>
      <c r="M258" s="62"/>
      <c r="N258" s="62"/>
    </row>
    <row r="259" spans="1:14" outlineLevel="1" x14ac:dyDescent="0.25">
      <c r="A259" s="24" t="s">
        <v>346</v>
      </c>
      <c r="D259"/>
      <c r="E259"/>
      <c r="F259"/>
      <c r="G259"/>
      <c r="H259" s="22"/>
      <c r="K259" s="62"/>
      <c r="L259" s="62"/>
      <c r="M259" s="62"/>
      <c r="N259" s="62"/>
    </row>
    <row r="260" spans="1:14" outlineLevel="1" x14ac:dyDescent="0.25">
      <c r="A260" s="24" t="s">
        <v>347</v>
      </c>
      <c r="D260"/>
      <c r="E260"/>
      <c r="F260"/>
      <c r="G260"/>
      <c r="H260" s="22"/>
      <c r="K260" s="62"/>
      <c r="L260" s="62"/>
      <c r="M260" s="62"/>
      <c r="N260" s="62"/>
    </row>
    <row r="261" spans="1:14" outlineLevel="1" x14ac:dyDescent="0.25">
      <c r="A261" s="24" t="s">
        <v>348</v>
      </c>
      <c r="D261"/>
      <c r="E261"/>
      <c r="F261"/>
      <c r="G261"/>
      <c r="H261" s="22"/>
      <c r="K261" s="62"/>
      <c r="L261" s="62"/>
      <c r="M261" s="62"/>
      <c r="N261" s="62"/>
    </row>
    <row r="262" spans="1:14" outlineLevel="1" x14ac:dyDescent="0.25">
      <c r="A262" s="24" t="s">
        <v>349</v>
      </c>
      <c r="D262"/>
      <c r="E262"/>
      <c r="F262"/>
      <c r="G262"/>
      <c r="H262" s="22"/>
      <c r="K262" s="62"/>
      <c r="L262" s="62"/>
      <c r="M262" s="62"/>
      <c r="N262" s="62"/>
    </row>
    <row r="263" spans="1:14" outlineLevel="1" x14ac:dyDescent="0.25">
      <c r="A263" s="24" t="s">
        <v>350</v>
      </c>
      <c r="D263"/>
      <c r="E263"/>
      <c r="F263"/>
      <c r="G263"/>
      <c r="H263" s="22"/>
      <c r="K263" s="62"/>
      <c r="L263" s="62"/>
      <c r="M263" s="62"/>
      <c r="N263" s="62"/>
    </row>
    <row r="264" spans="1:14" outlineLevel="1" x14ac:dyDescent="0.25">
      <c r="A264" s="24" t="s">
        <v>351</v>
      </c>
      <c r="D264"/>
      <c r="E264"/>
      <c r="F264"/>
      <c r="G264"/>
      <c r="H264" s="22"/>
      <c r="K264" s="62"/>
      <c r="L264" s="62"/>
      <c r="M264" s="62"/>
      <c r="N264" s="62"/>
    </row>
    <row r="265" spans="1:14" outlineLevel="1" x14ac:dyDescent="0.25">
      <c r="A265" s="24" t="s">
        <v>352</v>
      </c>
      <c r="D265"/>
      <c r="E265"/>
      <c r="F265"/>
      <c r="G265"/>
      <c r="H265" s="22"/>
      <c r="K265" s="62"/>
      <c r="L265" s="62"/>
      <c r="M265" s="62"/>
      <c r="N265" s="62"/>
    </row>
    <row r="266" spans="1:14" outlineLevel="1" x14ac:dyDescent="0.25">
      <c r="A266" s="24" t="s">
        <v>353</v>
      </c>
      <c r="D266"/>
      <c r="E266"/>
      <c r="F266"/>
      <c r="G266"/>
      <c r="H266" s="22"/>
      <c r="K266" s="62"/>
      <c r="L266" s="62"/>
      <c r="M266" s="62"/>
      <c r="N266" s="62"/>
    </row>
    <row r="267" spans="1:14" outlineLevel="1" x14ac:dyDescent="0.25">
      <c r="A267" s="24" t="s">
        <v>354</v>
      </c>
      <c r="D267"/>
      <c r="E267"/>
      <c r="F267"/>
      <c r="G267"/>
      <c r="H267" s="22"/>
      <c r="K267" s="62"/>
      <c r="L267" s="62"/>
      <c r="M267" s="62"/>
      <c r="N267" s="62"/>
    </row>
    <row r="268" spans="1:14" outlineLevel="1" x14ac:dyDescent="0.25">
      <c r="A268" s="24" t="s">
        <v>355</v>
      </c>
      <c r="D268"/>
      <c r="E268"/>
      <c r="F268"/>
      <c r="G268"/>
      <c r="H268" s="22"/>
      <c r="K268" s="62"/>
      <c r="L268" s="62"/>
      <c r="M268" s="62"/>
      <c r="N268" s="62"/>
    </row>
    <row r="269" spans="1:14" outlineLevel="1" x14ac:dyDescent="0.25">
      <c r="A269" s="24" t="s">
        <v>356</v>
      </c>
      <c r="D269"/>
      <c r="E269"/>
      <c r="F269"/>
      <c r="G269"/>
      <c r="H269" s="22"/>
      <c r="K269" s="62"/>
      <c r="L269" s="62"/>
      <c r="M269" s="62"/>
      <c r="N269" s="62"/>
    </row>
    <row r="270" spans="1:14" outlineLevel="1" x14ac:dyDescent="0.25">
      <c r="A270" s="24" t="s">
        <v>357</v>
      </c>
      <c r="D270"/>
      <c r="E270"/>
      <c r="F270"/>
      <c r="G270"/>
      <c r="H270" s="22"/>
      <c r="K270" s="62"/>
      <c r="L270" s="62"/>
      <c r="M270" s="62"/>
      <c r="N270" s="62"/>
    </row>
    <row r="271" spans="1:14" outlineLevel="1" x14ac:dyDescent="0.25">
      <c r="A271" s="24" t="s">
        <v>358</v>
      </c>
      <c r="D271"/>
      <c r="E271"/>
      <c r="F271"/>
      <c r="G271"/>
      <c r="H271" s="22"/>
      <c r="K271" s="62"/>
      <c r="L271" s="62"/>
      <c r="M271" s="62"/>
      <c r="N271" s="62"/>
    </row>
    <row r="272" spans="1:14" outlineLevel="1" x14ac:dyDescent="0.25">
      <c r="A272" s="24" t="s">
        <v>359</v>
      </c>
      <c r="D272"/>
      <c r="E272"/>
      <c r="F272"/>
      <c r="G272"/>
      <c r="H272" s="22"/>
      <c r="K272" s="62"/>
      <c r="L272" s="62"/>
      <c r="M272" s="62"/>
      <c r="N272" s="62"/>
    </row>
    <row r="273" spans="1:14" outlineLevel="1" x14ac:dyDescent="0.25">
      <c r="A273" s="24" t="s">
        <v>360</v>
      </c>
      <c r="D273"/>
      <c r="E273"/>
      <c r="F273"/>
      <c r="G273"/>
      <c r="H273" s="22"/>
      <c r="K273" s="62"/>
      <c r="L273" s="62"/>
      <c r="M273" s="62"/>
      <c r="N273" s="62"/>
    </row>
    <row r="274" spans="1:14" outlineLevel="1" x14ac:dyDescent="0.25">
      <c r="A274" s="24" t="s">
        <v>361</v>
      </c>
      <c r="D274"/>
      <c r="E274"/>
      <c r="F274"/>
      <c r="G274"/>
      <c r="H274" s="22"/>
      <c r="K274" s="62"/>
      <c r="L274" s="62"/>
      <c r="M274" s="62"/>
      <c r="N274" s="62"/>
    </row>
    <row r="275" spans="1:14" outlineLevel="1" x14ac:dyDescent="0.25">
      <c r="A275" s="24" t="s">
        <v>362</v>
      </c>
      <c r="D275"/>
      <c r="E275"/>
      <c r="F275"/>
      <c r="G275"/>
      <c r="H275" s="22"/>
      <c r="K275" s="62"/>
      <c r="L275" s="62"/>
      <c r="M275" s="62"/>
      <c r="N275" s="62"/>
    </row>
    <row r="276" spans="1:14" outlineLevel="1" x14ac:dyDescent="0.25">
      <c r="A276" s="24" t="s">
        <v>363</v>
      </c>
      <c r="D276"/>
      <c r="E276"/>
      <c r="F276"/>
      <c r="G276"/>
      <c r="H276" s="22"/>
      <c r="K276" s="62"/>
      <c r="L276" s="62"/>
      <c r="M276" s="62"/>
      <c r="N276" s="62"/>
    </row>
    <row r="277" spans="1:14" outlineLevel="1" x14ac:dyDescent="0.25">
      <c r="A277" s="24" t="s">
        <v>364</v>
      </c>
      <c r="D277"/>
      <c r="E277"/>
      <c r="F277"/>
      <c r="G277"/>
      <c r="H277" s="22"/>
      <c r="K277" s="62"/>
      <c r="L277" s="62"/>
      <c r="M277" s="62"/>
      <c r="N277" s="62"/>
    </row>
    <row r="278" spans="1:14" outlineLevel="1" x14ac:dyDescent="0.25">
      <c r="A278" s="24" t="s">
        <v>365</v>
      </c>
      <c r="D278"/>
      <c r="E278"/>
      <c r="F278"/>
      <c r="G278"/>
      <c r="H278" s="22"/>
      <c r="K278" s="62"/>
      <c r="L278" s="62"/>
      <c r="M278" s="62"/>
      <c r="N278" s="62"/>
    </row>
    <row r="279" spans="1:14" outlineLevel="1" x14ac:dyDescent="0.25">
      <c r="A279" s="24" t="s">
        <v>366</v>
      </c>
      <c r="D279"/>
      <c r="E279"/>
      <c r="F279"/>
      <c r="G279"/>
      <c r="H279" s="22"/>
      <c r="K279" s="62"/>
      <c r="L279" s="62"/>
      <c r="M279" s="62"/>
      <c r="N279" s="62"/>
    </row>
    <row r="280" spans="1:14" outlineLevel="1" x14ac:dyDescent="0.25">
      <c r="A280" s="24" t="s">
        <v>367</v>
      </c>
      <c r="D280"/>
      <c r="E280"/>
      <c r="F280"/>
      <c r="G280"/>
      <c r="H280" s="22"/>
      <c r="K280" s="62"/>
      <c r="L280" s="62"/>
      <c r="M280" s="62"/>
      <c r="N280" s="62"/>
    </row>
    <row r="281" spans="1:14" outlineLevel="1" x14ac:dyDescent="0.25">
      <c r="A281" s="24" t="s">
        <v>368</v>
      </c>
      <c r="D281"/>
      <c r="E281"/>
      <c r="F281"/>
      <c r="G281"/>
      <c r="H281" s="22"/>
      <c r="K281" s="62"/>
      <c r="L281" s="62"/>
      <c r="M281" s="62"/>
      <c r="N281" s="62"/>
    </row>
    <row r="282" spans="1:14" outlineLevel="1" x14ac:dyDescent="0.25">
      <c r="A282" s="24" t="s">
        <v>369</v>
      </c>
      <c r="D282"/>
      <c r="E282"/>
      <c r="F282"/>
      <c r="G282"/>
      <c r="H282" s="22"/>
      <c r="K282" s="62"/>
      <c r="L282" s="62"/>
      <c r="M282" s="62"/>
      <c r="N282" s="62"/>
    </row>
    <row r="283" spans="1:14" outlineLevel="1" x14ac:dyDescent="0.25">
      <c r="A283" s="24" t="s">
        <v>370</v>
      </c>
      <c r="D283"/>
      <c r="E283"/>
      <c r="F283"/>
      <c r="G283"/>
      <c r="H283" s="22"/>
      <c r="K283" s="62"/>
      <c r="L283" s="62"/>
      <c r="M283" s="62"/>
      <c r="N283" s="62"/>
    </row>
    <row r="284" spans="1:14" outlineLevel="1" x14ac:dyDescent="0.25">
      <c r="A284" s="24" t="s">
        <v>371</v>
      </c>
      <c r="D284"/>
      <c r="E284"/>
      <c r="F284"/>
      <c r="G284"/>
      <c r="H284" s="22"/>
      <c r="K284" s="62"/>
      <c r="L284" s="62"/>
      <c r="M284" s="62"/>
      <c r="N284" s="62"/>
    </row>
    <row r="285" spans="1:14" ht="37.5" x14ac:dyDescent="0.25">
      <c r="A285" s="32"/>
      <c r="B285" s="32" t="s">
        <v>372</v>
      </c>
      <c r="C285" s="32" t="s">
        <v>1</v>
      </c>
      <c r="D285" s="32" t="s">
        <v>1</v>
      </c>
      <c r="E285" s="32"/>
      <c r="F285" s="33"/>
      <c r="G285" s="34"/>
      <c r="H285" s="22"/>
      <c r="I285" s="28"/>
      <c r="J285" s="28"/>
      <c r="K285" s="28"/>
      <c r="L285" s="28"/>
      <c r="M285" s="30"/>
    </row>
    <row r="286" spans="1:14" ht="18.75" x14ac:dyDescent="0.25">
      <c r="A286" s="63" t="s">
        <v>373</v>
      </c>
      <c r="B286" s="64"/>
      <c r="C286" s="64"/>
      <c r="D286" s="64"/>
      <c r="E286" s="64"/>
      <c r="F286" s="65"/>
      <c r="G286" s="64"/>
      <c r="H286" s="22"/>
      <c r="I286" s="28"/>
      <c r="J286" s="28"/>
      <c r="K286" s="28"/>
      <c r="L286" s="28"/>
      <c r="M286" s="30"/>
    </row>
    <row r="287" spans="1:14" ht="18.75" x14ac:dyDescent="0.25">
      <c r="A287" s="63" t="s">
        <v>374</v>
      </c>
      <c r="B287" s="64"/>
      <c r="C287" s="64"/>
      <c r="D287" s="64"/>
      <c r="E287" s="64"/>
      <c r="F287" s="65"/>
      <c r="G287" s="64"/>
      <c r="H287" s="22"/>
      <c r="I287" s="28"/>
      <c r="J287" s="28"/>
      <c r="K287" s="28"/>
      <c r="L287" s="28"/>
      <c r="M287" s="30"/>
    </row>
    <row r="288" spans="1:14" x14ac:dyDescent="0.25">
      <c r="A288" s="24" t="s">
        <v>375</v>
      </c>
      <c r="B288" s="36" t="s">
        <v>376</v>
      </c>
      <c r="C288" s="572">
        <f>ROW(B38)</f>
        <v>38</v>
      </c>
      <c r="D288" s="57"/>
      <c r="E288" s="57"/>
      <c r="F288" s="57"/>
      <c r="G288" s="57"/>
      <c r="H288" s="22"/>
      <c r="I288" s="36"/>
      <c r="J288" s="66"/>
      <c r="L288" s="57"/>
      <c r="M288" s="57"/>
      <c r="N288" s="57"/>
    </row>
    <row r="289" spans="1:14" x14ac:dyDescent="0.25">
      <c r="A289" s="24" t="s">
        <v>377</v>
      </c>
      <c r="B289" s="36" t="s">
        <v>378</v>
      </c>
      <c r="C289" s="572">
        <f>ROW(B39)</f>
        <v>39</v>
      </c>
      <c r="E289" s="57"/>
      <c r="F289" s="57"/>
      <c r="H289" s="22"/>
      <c r="I289" s="36"/>
      <c r="J289" s="66"/>
      <c r="L289" s="57"/>
      <c r="M289" s="57"/>
    </row>
    <row r="290" spans="1:14" x14ac:dyDescent="0.25">
      <c r="A290" s="24" t="s">
        <v>379</v>
      </c>
      <c r="B290" s="36" t="s">
        <v>380</v>
      </c>
      <c r="C290" s="572" t="str">
        <f>ROW('B1. HTT Mortgage Assets'!B43)&amp; " for Mortgage Assets"</f>
        <v>43 for Mortgage Assets</v>
      </c>
      <c r="D290" s="542" t="e">
        <f>ROW(#REF!)&amp; " for Public Sector Assets"</f>
        <v>#REF!</v>
      </c>
      <c r="E290" s="67"/>
      <c r="F290" s="57"/>
      <c r="G290" s="67"/>
      <c r="H290" s="22"/>
      <c r="I290" s="36"/>
      <c r="J290" s="66"/>
      <c r="K290" s="66"/>
      <c r="L290" s="67"/>
      <c r="M290" s="57"/>
      <c r="N290" s="67"/>
    </row>
    <row r="291" spans="1:14" x14ac:dyDescent="0.25">
      <c r="A291" s="24" t="s">
        <v>381</v>
      </c>
      <c r="B291" s="36" t="s">
        <v>382</v>
      </c>
      <c r="C291" s="572">
        <f>ROW(B52)</f>
        <v>52</v>
      </c>
      <c r="H291" s="22"/>
      <c r="I291" s="36"/>
      <c r="J291" s="66"/>
    </row>
    <row r="292" spans="1:14" x14ac:dyDescent="0.25">
      <c r="A292" s="24" t="s">
        <v>383</v>
      </c>
      <c r="B292" s="36" t="s">
        <v>384</v>
      </c>
      <c r="C292" s="573" t="str">
        <f>ROW('B1. HTT Mortgage Assets'!B186)&amp;" for Residential Mortgage Assets"</f>
        <v>186 for Residential Mortgage Assets</v>
      </c>
      <c r="D292" s="572" t="str">
        <f>ROW('B1. HTT Mortgage Assets'!B287 )&amp; " for Commercial Mortgage Assets"</f>
        <v>287 for Commercial Mortgage Assets</v>
      </c>
      <c r="E292" s="67"/>
      <c r="F292" s="542" t="e">
        <f>ROW(#REF!)&amp; " for Public Sector Assets"</f>
        <v>#REF!</v>
      </c>
      <c r="G292" s="67"/>
      <c r="H292" s="22"/>
      <c r="I292" s="36"/>
      <c r="J292" s="62"/>
      <c r="K292" s="66"/>
      <c r="L292" s="67"/>
      <c r="N292" s="67"/>
    </row>
    <row r="293" spans="1:14" x14ac:dyDescent="0.25">
      <c r="A293" s="24" t="s">
        <v>385</v>
      </c>
      <c r="B293" s="36" t="s">
        <v>386</v>
      </c>
      <c r="C293" s="572" t="str">
        <f>ROW('B1. HTT Mortgage Assets'!B149)&amp;" for Mortgage Assets"</f>
        <v>149 for Mortgage Assets</v>
      </c>
      <c r="D293" s="542" t="e">
        <f>ROW(#REF!)&amp;" for Public Sector Assets"</f>
        <v>#REF!</v>
      </c>
      <c r="H293" s="22"/>
      <c r="I293" s="36"/>
      <c r="M293" s="67"/>
    </row>
    <row r="294" spans="1:14" x14ac:dyDescent="0.25">
      <c r="A294" s="24" t="s">
        <v>387</v>
      </c>
      <c r="B294" s="36" t="s">
        <v>388</v>
      </c>
      <c r="C294" s="572">
        <f>ROW(B111)</f>
        <v>111</v>
      </c>
      <c r="F294" s="67"/>
      <c r="H294" s="22"/>
      <c r="I294" s="36"/>
      <c r="J294" s="66"/>
      <c r="M294" s="67"/>
    </row>
    <row r="295" spans="1:14" x14ac:dyDescent="0.25">
      <c r="A295" s="24" t="s">
        <v>389</v>
      </c>
      <c r="B295" s="36" t="s">
        <v>390</v>
      </c>
      <c r="C295" s="572">
        <f>ROW(B163)</f>
        <v>163</v>
      </c>
      <c r="E295" s="67"/>
      <c r="F295" s="67"/>
      <c r="H295" s="22"/>
      <c r="I295" s="36"/>
      <c r="J295" s="66"/>
      <c r="L295" s="67"/>
      <c r="M295" s="67"/>
    </row>
    <row r="296" spans="1:14" x14ac:dyDescent="0.25">
      <c r="A296" s="24" t="s">
        <v>391</v>
      </c>
      <c r="B296" s="36" t="s">
        <v>392</v>
      </c>
      <c r="C296" s="572">
        <f>ROW(B137)</f>
        <v>137</v>
      </c>
      <c r="E296" s="67"/>
      <c r="F296" s="67"/>
      <c r="H296" s="22"/>
      <c r="I296" s="36"/>
      <c r="J296" s="66"/>
      <c r="L296" s="67"/>
      <c r="M296" s="67"/>
    </row>
    <row r="297" spans="1:14" ht="30" x14ac:dyDescent="0.25">
      <c r="A297" s="24" t="s">
        <v>393</v>
      </c>
      <c r="B297" s="24" t="s">
        <v>394</v>
      </c>
      <c r="C297" s="572" t="str">
        <f>ROW('C. HTT Harmonised Glossary'!B17)&amp;" for Harmonised Glossary"</f>
        <v>17 for Harmonised Glossary</v>
      </c>
      <c r="E297" s="67"/>
      <c r="H297" s="22"/>
      <c r="J297" s="66"/>
      <c r="L297" s="67"/>
    </row>
    <row r="298" spans="1:14" x14ac:dyDescent="0.25">
      <c r="A298" s="24" t="s">
        <v>395</v>
      </c>
      <c r="B298" s="36" t="s">
        <v>396</v>
      </c>
      <c r="C298" s="572">
        <f>ROW(B65)</f>
        <v>65</v>
      </c>
      <c r="E298" s="67"/>
      <c r="H298" s="22"/>
      <c r="I298" s="36"/>
      <c r="J298" s="66"/>
      <c r="L298" s="67"/>
    </row>
    <row r="299" spans="1:14" x14ac:dyDescent="0.25">
      <c r="A299" s="24" t="s">
        <v>397</v>
      </c>
      <c r="B299" s="36" t="s">
        <v>398</v>
      </c>
      <c r="C299" s="572">
        <f>ROW(B88)</f>
        <v>88</v>
      </c>
      <c r="E299" s="67"/>
      <c r="H299" s="22"/>
      <c r="I299" s="36"/>
      <c r="J299" s="66"/>
      <c r="L299" s="67"/>
    </row>
    <row r="300" spans="1:14" x14ac:dyDescent="0.25">
      <c r="A300" s="24" t="s">
        <v>399</v>
      </c>
      <c r="B300" s="36" t="s">
        <v>400</v>
      </c>
      <c r="C300" s="572" t="str">
        <f>ROW('B1. HTT Mortgage Assets'!B179)&amp; " for Mortgage Assets"</f>
        <v>179 for Mortgage Assets</v>
      </c>
      <c r="D300" s="542" t="e">
        <f>ROW(#REF!)&amp; " for Public Sector Assets"</f>
        <v>#REF!</v>
      </c>
      <c r="E300" s="67"/>
      <c r="H300" s="22"/>
      <c r="I300" s="36"/>
      <c r="J300" s="66"/>
      <c r="K300" s="66"/>
      <c r="L300" s="67"/>
    </row>
    <row r="301" spans="1:14" outlineLevel="1" x14ac:dyDescent="0.25">
      <c r="A301" s="24" t="s">
        <v>401</v>
      </c>
      <c r="B301" s="36"/>
      <c r="C301" s="572"/>
      <c r="D301" s="572"/>
      <c r="E301" s="67"/>
      <c r="H301" s="22"/>
      <c r="I301" s="36"/>
      <c r="J301" s="66"/>
      <c r="K301" s="66"/>
      <c r="L301" s="67"/>
    </row>
    <row r="302" spans="1:14" outlineLevel="1" x14ac:dyDescent="0.25">
      <c r="A302" s="24" t="s">
        <v>402</v>
      </c>
      <c r="B302" s="36"/>
      <c r="C302" s="572"/>
      <c r="D302" s="572"/>
      <c r="E302" s="67"/>
      <c r="H302" s="22"/>
      <c r="I302" s="36"/>
      <c r="J302" s="66"/>
      <c r="K302" s="66"/>
      <c r="L302" s="67"/>
    </row>
    <row r="303" spans="1:14" outlineLevel="1" x14ac:dyDescent="0.25">
      <c r="A303" s="24" t="s">
        <v>403</v>
      </c>
      <c r="B303" s="36"/>
      <c r="C303" s="66"/>
      <c r="D303" s="66"/>
      <c r="E303" s="67"/>
      <c r="H303" s="22"/>
      <c r="I303" s="36"/>
      <c r="J303" s="66"/>
      <c r="K303" s="66"/>
      <c r="L303" s="67"/>
    </row>
    <row r="304" spans="1:14" outlineLevel="1" x14ac:dyDescent="0.25">
      <c r="A304" s="24" t="s">
        <v>404</v>
      </c>
      <c r="B304" s="36"/>
      <c r="C304" s="66"/>
      <c r="D304" s="66"/>
      <c r="E304" s="67"/>
      <c r="H304" s="22"/>
      <c r="I304" s="36"/>
      <c r="J304" s="66"/>
      <c r="K304" s="66"/>
      <c r="L304" s="67"/>
    </row>
    <row r="305" spans="1:13" outlineLevel="1" x14ac:dyDescent="0.25">
      <c r="A305" s="24" t="s">
        <v>405</v>
      </c>
      <c r="B305" s="36"/>
      <c r="C305" s="66"/>
      <c r="D305" s="66"/>
      <c r="E305" s="67"/>
      <c r="H305" s="22"/>
      <c r="I305" s="36"/>
      <c r="J305" s="66"/>
      <c r="K305" s="66"/>
      <c r="L305" s="67"/>
    </row>
    <row r="306" spans="1:13" outlineLevel="1" x14ac:dyDescent="0.25">
      <c r="A306" s="24" t="s">
        <v>406</v>
      </c>
      <c r="B306" s="36"/>
      <c r="C306" s="66"/>
      <c r="D306" s="66"/>
      <c r="E306" s="67"/>
      <c r="H306" s="22"/>
      <c r="I306" s="36"/>
      <c r="J306" s="66"/>
      <c r="K306" s="66"/>
      <c r="L306" s="67"/>
    </row>
    <row r="307" spans="1:13" outlineLevel="1" x14ac:dyDescent="0.25">
      <c r="A307" s="24" t="s">
        <v>407</v>
      </c>
      <c r="B307" s="36"/>
      <c r="C307" s="66"/>
      <c r="D307" s="66"/>
      <c r="E307" s="67"/>
      <c r="H307" s="22"/>
      <c r="I307" s="36"/>
      <c r="J307" s="66"/>
      <c r="K307" s="66"/>
      <c r="L307" s="67"/>
    </row>
    <row r="308" spans="1:13" outlineLevel="1" x14ac:dyDescent="0.25">
      <c r="A308" s="24" t="s">
        <v>408</v>
      </c>
      <c r="B308" s="36"/>
      <c r="C308" s="66"/>
      <c r="D308" s="66"/>
      <c r="E308" s="67"/>
      <c r="H308" s="22"/>
      <c r="I308" s="36"/>
      <c r="J308" s="66"/>
      <c r="K308" s="66"/>
      <c r="L308" s="67"/>
    </row>
    <row r="309" spans="1:13" outlineLevel="1" x14ac:dyDescent="0.25">
      <c r="A309" s="24" t="s">
        <v>409</v>
      </c>
      <c r="B309" s="36"/>
      <c r="C309" s="66"/>
      <c r="D309" s="66"/>
      <c r="E309" s="67"/>
      <c r="H309" s="22"/>
      <c r="I309" s="36"/>
      <c r="J309" s="66"/>
      <c r="K309" s="66"/>
      <c r="L309" s="67"/>
    </row>
    <row r="310" spans="1:13" outlineLevel="1" x14ac:dyDescent="0.25">
      <c r="A310" s="24" t="s">
        <v>410</v>
      </c>
      <c r="H310" s="22"/>
    </row>
    <row r="311" spans="1:13" ht="37.5" x14ac:dyDescent="0.25">
      <c r="A311" s="33"/>
      <c r="B311" s="32" t="s">
        <v>28</v>
      </c>
      <c r="C311" s="33"/>
      <c r="D311" s="33"/>
      <c r="E311" s="33"/>
      <c r="F311" s="33"/>
      <c r="G311" s="34"/>
      <c r="H311" s="22"/>
      <c r="I311" s="28"/>
      <c r="J311" s="30"/>
      <c r="K311" s="30"/>
      <c r="L311" s="30"/>
      <c r="M311" s="30"/>
    </row>
    <row r="312" spans="1:13" x14ac:dyDescent="0.25">
      <c r="A312" s="24" t="s">
        <v>5</v>
      </c>
      <c r="B312" s="44" t="s">
        <v>411</v>
      </c>
      <c r="C312" s="574">
        <v>173</v>
      </c>
      <c r="H312" s="22"/>
      <c r="I312" s="44"/>
      <c r="J312" s="66"/>
    </row>
    <row r="313" spans="1:13" outlineLevel="1" x14ac:dyDescent="0.25">
      <c r="A313" s="24" t="s">
        <v>412</v>
      </c>
      <c r="B313" s="44"/>
      <c r="C313" s="66"/>
      <c r="H313" s="22"/>
      <c r="I313" s="44"/>
      <c r="J313" s="66"/>
    </row>
    <row r="314" spans="1:13" outlineLevel="1" x14ac:dyDescent="0.25">
      <c r="A314" s="24" t="s">
        <v>413</v>
      </c>
      <c r="B314" s="44"/>
      <c r="C314" s="66"/>
      <c r="H314" s="22"/>
      <c r="I314" s="44"/>
      <c r="J314" s="66"/>
    </row>
    <row r="315" spans="1:13" outlineLevel="1" x14ac:dyDescent="0.25">
      <c r="A315" s="24" t="s">
        <v>414</v>
      </c>
      <c r="B315" s="44"/>
      <c r="C315" s="66"/>
      <c r="H315" s="22"/>
      <c r="I315" s="44"/>
      <c r="J315" s="66"/>
    </row>
    <row r="316" spans="1:13" outlineLevel="1" x14ac:dyDescent="0.25">
      <c r="A316" s="24" t="s">
        <v>415</v>
      </c>
      <c r="B316" s="44"/>
      <c r="C316" s="66"/>
      <c r="H316" s="22"/>
      <c r="I316" s="44"/>
      <c r="J316" s="66"/>
    </row>
    <row r="317" spans="1:13" outlineLevel="1" x14ac:dyDescent="0.25">
      <c r="A317" s="24" t="s">
        <v>416</v>
      </c>
      <c r="B317" s="44"/>
      <c r="C317" s="66"/>
      <c r="H317" s="22"/>
      <c r="I317" s="44"/>
      <c r="J317" s="66"/>
    </row>
    <row r="318" spans="1:13" outlineLevel="1" x14ac:dyDescent="0.25">
      <c r="A318" s="24" t="s">
        <v>417</v>
      </c>
      <c r="B318" s="44"/>
      <c r="C318" s="66"/>
      <c r="H318" s="22"/>
      <c r="I318" s="44"/>
      <c r="J318" s="66"/>
    </row>
    <row r="319" spans="1:13" ht="18.75" x14ac:dyDescent="0.25">
      <c r="A319" s="33"/>
      <c r="B319" s="32" t="s">
        <v>29</v>
      </c>
      <c r="C319" s="33"/>
      <c r="D319" s="33"/>
      <c r="E319" s="33"/>
      <c r="F319" s="33"/>
      <c r="G319" s="34"/>
      <c r="H319" s="22"/>
      <c r="I319" s="28"/>
      <c r="J319" s="30"/>
      <c r="K319" s="30"/>
      <c r="L319" s="30"/>
      <c r="M319" s="30"/>
    </row>
    <row r="320" spans="1:13" ht="15" customHeight="1" outlineLevel="1" x14ac:dyDescent="0.25">
      <c r="A320" s="40"/>
      <c r="B320" s="41" t="s">
        <v>418</v>
      </c>
      <c r="C320" s="40"/>
      <c r="D320" s="40"/>
      <c r="E320" s="42"/>
      <c r="F320" s="43"/>
      <c r="G320" s="43"/>
      <c r="H320" s="22"/>
      <c r="L320" s="22"/>
      <c r="M320" s="22"/>
    </row>
    <row r="321" spans="1:8" outlineLevel="1" x14ac:dyDescent="0.25">
      <c r="A321" s="24" t="s">
        <v>419</v>
      </c>
      <c r="B321" s="36" t="s">
        <v>420</v>
      </c>
      <c r="C321" s="531"/>
      <c r="H321" s="22"/>
    </row>
    <row r="322" spans="1:8" outlineLevel="1" x14ac:dyDescent="0.25">
      <c r="A322" s="24" t="s">
        <v>421</v>
      </c>
      <c r="B322" s="36" t="s">
        <v>422</v>
      </c>
      <c r="C322" s="531"/>
      <c r="H322" s="22"/>
    </row>
    <row r="323" spans="1:8" outlineLevel="1" x14ac:dyDescent="0.25">
      <c r="A323" s="24" t="s">
        <v>423</v>
      </c>
      <c r="B323" s="36" t="s">
        <v>424</v>
      </c>
      <c r="C323" s="527" t="s">
        <v>958</v>
      </c>
      <c r="H323" s="22"/>
    </row>
    <row r="324" spans="1:8" outlineLevel="1" x14ac:dyDescent="0.25">
      <c r="A324" s="24" t="s">
        <v>425</v>
      </c>
      <c r="B324" s="36" t="s">
        <v>426</v>
      </c>
      <c r="C324" s="532" t="s">
        <v>1694</v>
      </c>
      <c r="H324" s="22"/>
    </row>
    <row r="325" spans="1:8" outlineLevel="1" x14ac:dyDescent="0.25">
      <c r="A325" s="24" t="s">
        <v>427</v>
      </c>
      <c r="B325" s="36" t="s">
        <v>428</v>
      </c>
      <c r="C325" s="527" t="s">
        <v>958</v>
      </c>
      <c r="H325" s="22"/>
    </row>
    <row r="326" spans="1:8" outlineLevel="1" x14ac:dyDescent="0.25">
      <c r="A326" s="24" t="s">
        <v>429</v>
      </c>
      <c r="B326" s="36" t="s">
        <v>430</v>
      </c>
      <c r="C326" s="532" t="s">
        <v>1695</v>
      </c>
      <c r="H326" s="22"/>
    </row>
    <row r="327" spans="1:8" outlineLevel="1" x14ac:dyDescent="0.25">
      <c r="A327" s="24" t="s">
        <v>431</v>
      </c>
      <c r="B327" s="36" t="s">
        <v>432</v>
      </c>
      <c r="C327" s="527" t="s">
        <v>958</v>
      </c>
      <c r="H327" s="22"/>
    </row>
    <row r="328" spans="1:8" outlineLevel="1" x14ac:dyDescent="0.25">
      <c r="A328" s="24" t="s">
        <v>433</v>
      </c>
      <c r="B328" s="36" t="s">
        <v>434</v>
      </c>
      <c r="C328" s="527" t="s">
        <v>958</v>
      </c>
      <c r="H328" s="22"/>
    </row>
    <row r="329" spans="1:8" outlineLevel="1" x14ac:dyDescent="0.25">
      <c r="A329" s="24" t="s">
        <v>435</v>
      </c>
      <c r="B329" s="36" t="s">
        <v>436</v>
      </c>
      <c r="C329" s="527" t="s">
        <v>958</v>
      </c>
      <c r="H329" s="22"/>
    </row>
    <row r="330" spans="1:8" ht="30" outlineLevel="1" x14ac:dyDescent="0.25">
      <c r="A330" s="24" t="s">
        <v>437</v>
      </c>
      <c r="B330" s="49" t="s">
        <v>438</v>
      </c>
      <c r="C330" s="575" t="s">
        <v>1692</v>
      </c>
      <c r="H330" s="22"/>
    </row>
    <row r="331" spans="1:8" outlineLevel="1" x14ac:dyDescent="0.25">
      <c r="A331" s="24" t="s">
        <v>439</v>
      </c>
      <c r="B331" s="49" t="s">
        <v>438</v>
      </c>
      <c r="H331" s="22"/>
    </row>
    <row r="332" spans="1:8" outlineLevel="1" x14ac:dyDescent="0.25">
      <c r="A332" s="24" t="s">
        <v>440</v>
      </c>
      <c r="B332" s="49" t="s">
        <v>438</v>
      </c>
      <c r="H332" s="22"/>
    </row>
    <row r="333" spans="1:8" outlineLevel="1" x14ac:dyDescent="0.25">
      <c r="A333" s="24" t="s">
        <v>441</v>
      </c>
      <c r="B333" s="49" t="s">
        <v>438</v>
      </c>
      <c r="H333" s="22"/>
    </row>
    <row r="334" spans="1:8" outlineLevel="1" x14ac:dyDescent="0.25">
      <c r="A334" s="24" t="s">
        <v>442</v>
      </c>
      <c r="B334" s="49" t="s">
        <v>438</v>
      </c>
      <c r="H334" s="22"/>
    </row>
    <row r="335" spans="1:8" outlineLevel="1" x14ac:dyDescent="0.25">
      <c r="A335" s="24" t="s">
        <v>443</v>
      </c>
      <c r="B335" s="49" t="s">
        <v>438</v>
      </c>
      <c r="H335" s="22"/>
    </row>
    <row r="336" spans="1:8" outlineLevel="1" x14ac:dyDescent="0.25">
      <c r="A336" s="24" t="s">
        <v>444</v>
      </c>
      <c r="B336" s="49" t="s">
        <v>438</v>
      </c>
      <c r="H336" s="22"/>
    </row>
    <row r="337" spans="1:8" outlineLevel="1" x14ac:dyDescent="0.25">
      <c r="A337" s="24" t="s">
        <v>445</v>
      </c>
      <c r="B337" s="49" t="s">
        <v>438</v>
      </c>
      <c r="H337" s="22"/>
    </row>
    <row r="338" spans="1:8" outlineLevel="1" x14ac:dyDescent="0.25">
      <c r="A338" s="24" t="s">
        <v>446</v>
      </c>
      <c r="B338" s="49" t="s">
        <v>438</v>
      </c>
      <c r="H338" s="22"/>
    </row>
    <row r="339" spans="1:8" outlineLevel="1" x14ac:dyDescent="0.25">
      <c r="A339" s="24" t="s">
        <v>447</v>
      </c>
      <c r="B339" s="49" t="s">
        <v>438</v>
      </c>
      <c r="H339" s="22"/>
    </row>
    <row r="340" spans="1:8" outlineLevel="1" x14ac:dyDescent="0.25">
      <c r="A340" s="24" t="s">
        <v>448</v>
      </c>
      <c r="B340" s="49" t="s">
        <v>438</v>
      </c>
      <c r="H340" s="22"/>
    </row>
    <row r="341" spans="1:8" outlineLevel="1" x14ac:dyDescent="0.25">
      <c r="A341" s="24" t="s">
        <v>449</v>
      </c>
      <c r="B341" s="49" t="s">
        <v>438</v>
      </c>
      <c r="H341" s="22"/>
    </row>
    <row r="342" spans="1:8" outlineLevel="1" x14ac:dyDescent="0.25">
      <c r="A342" s="24" t="s">
        <v>450</v>
      </c>
      <c r="B342" s="49" t="s">
        <v>438</v>
      </c>
      <c r="H342" s="22"/>
    </row>
    <row r="343" spans="1:8" outlineLevel="1" x14ac:dyDescent="0.25">
      <c r="A343" s="24" t="s">
        <v>451</v>
      </c>
      <c r="B343" s="49" t="s">
        <v>438</v>
      </c>
      <c r="H343" s="22"/>
    </row>
    <row r="344" spans="1:8" outlineLevel="1" x14ac:dyDescent="0.25">
      <c r="A344" s="24" t="s">
        <v>452</v>
      </c>
      <c r="B344" s="49" t="s">
        <v>438</v>
      </c>
      <c r="H344" s="22"/>
    </row>
    <row r="345" spans="1:8" outlineLevel="1" x14ac:dyDescent="0.25">
      <c r="A345" s="24" t="s">
        <v>453</v>
      </c>
      <c r="B345" s="49" t="s">
        <v>438</v>
      </c>
      <c r="H345" s="22"/>
    </row>
    <row r="346" spans="1:8" outlineLevel="1" x14ac:dyDescent="0.25">
      <c r="A346" s="24" t="s">
        <v>454</v>
      </c>
      <c r="B346" s="49" t="s">
        <v>438</v>
      </c>
      <c r="H346" s="22"/>
    </row>
    <row r="347" spans="1:8" outlineLevel="1" x14ac:dyDescent="0.25">
      <c r="A347" s="24" t="s">
        <v>455</v>
      </c>
      <c r="B347" s="49" t="s">
        <v>438</v>
      </c>
      <c r="H347" s="22"/>
    </row>
    <row r="348" spans="1:8" outlineLevel="1" x14ac:dyDescent="0.25">
      <c r="A348" s="24" t="s">
        <v>456</v>
      </c>
      <c r="B348" s="49" t="s">
        <v>438</v>
      </c>
      <c r="H348" s="22"/>
    </row>
    <row r="349" spans="1:8" outlineLevel="1" x14ac:dyDescent="0.25">
      <c r="A349" s="24" t="s">
        <v>457</v>
      </c>
      <c r="B349" s="49" t="s">
        <v>438</v>
      </c>
      <c r="H349" s="22"/>
    </row>
    <row r="350" spans="1:8" outlineLevel="1" x14ac:dyDescent="0.25">
      <c r="A350" s="24" t="s">
        <v>458</v>
      </c>
      <c r="B350" s="49" t="s">
        <v>438</v>
      </c>
      <c r="H350" s="22"/>
    </row>
    <row r="351" spans="1:8" outlineLevel="1" x14ac:dyDescent="0.25">
      <c r="A351" s="24" t="s">
        <v>459</v>
      </c>
      <c r="B351" s="49" t="s">
        <v>438</v>
      </c>
      <c r="H351" s="22"/>
    </row>
    <row r="352" spans="1:8" outlineLevel="1" x14ac:dyDescent="0.25">
      <c r="A352" s="24" t="s">
        <v>460</v>
      </c>
      <c r="B352" s="49" t="s">
        <v>438</v>
      </c>
      <c r="H352" s="22"/>
    </row>
    <row r="353" spans="1:8" outlineLevel="1" x14ac:dyDescent="0.25">
      <c r="A353" s="24" t="s">
        <v>461</v>
      </c>
      <c r="B353" s="49" t="s">
        <v>438</v>
      </c>
      <c r="H353" s="22"/>
    </row>
    <row r="354" spans="1:8" outlineLevel="1" x14ac:dyDescent="0.25">
      <c r="A354" s="24" t="s">
        <v>462</v>
      </c>
      <c r="B354" s="49" t="s">
        <v>438</v>
      </c>
      <c r="H354" s="22"/>
    </row>
    <row r="355" spans="1:8" outlineLevel="1" x14ac:dyDescent="0.25">
      <c r="A355" s="24" t="s">
        <v>463</v>
      </c>
      <c r="B355" s="49" t="s">
        <v>438</v>
      </c>
      <c r="H355" s="22"/>
    </row>
    <row r="356" spans="1:8" outlineLevel="1" x14ac:dyDescent="0.25">
      <c r="A356" s="24" t="s">
        <v>464</v>
      </c>
      <c r="B356" s="49" t="s">
        <v>438</v>
      </c>
      <c r="H356" s="22"/>
    </row>
    <row r="357" spans="1:8" outlineLevel="1" x14ac:dyDescent="0.25">
      <c r="A357" s="24" t="s">
        <v>465</v>
      </c>
      <c r="B357" s="49" t="s">
        <v>438</v>
      </c>
      <c r="H357" s="22"/>
    </row>
    <row r="358" spans="1:8" outlineLevel="1" x14ac:dyDescent="0.25">
      <c r="A358" s="24" t="s">
        <v>466</v>
      </c>
      <c r="B358" s="49" t="s">
        <v>438</v>
      </c>
      <c r="H358" s="22"/>
    </row>
    <row r="359" spans="1:8" outlineLevel="1" x14ac:dyDescent="0.25">
      <c r="A359" s="24" t="s">
        <v>467</v>
      </c>
      <c r="B359" s="49" t="s">
        <v>438</v>
      </c>
      <c r="H359" s="22"/>
    </row>
    <row r="360" spans="1:8" outlineLevel="1" x14ac:dyDescent="0.25">
      <c r="A360" s="24" t="s">
        <v>468</v>
      </c>
      <c r="B360" s="49" t="s">
        <v>438</v>
      </c>
      <c r="H360" s="22"/>
    </row>
    <row r="361" spans="1:8" outlineLevel="1" x14ac:dyDescent="0.25">
      <c r="A361" s="24" t="s">
        <v>469</v>
      </c>
      <c r="B361" s="49" t="s">
        <v>438</v>
      </c>
      <c r="H361" s="22"/>
    </row>
    <row r="362" spans="1:8" outlineLevel="1" x14ac:dyDescent="0.25">
      <c r="A362" s="24" t="s">
        <v>470</v>
      </c>
      <c r="B362" s="49" t="s">
        <v>438</v>
      </c>
      <c r="H362" s="22"/>
    </row>
    <row r="363" spans="1:8" outlineLevel="1" x14ac:dyDescent="0.25">
      <c r="A363" s="24" t="s">
        <v>471</v>
      </c>
      <c r="B363" s="49" t="s">
        <v>438</v>
      </c>
      <c r="H363" s="22"/>
    </row>
    <row r="364" spans="1:8" outlineLevel="1" x14ac:dyDescent="0.25">
      <c r="A364" s="24" t="s">
        <v>472</v>
      </c>
      <c r="B364" s="49" t="s">
        <v>438</v>
      </c>
      <c r="H364" s="22"/>
    </row>
    <row r="365" spans="1:8" outlineLevel="1" x14ac:dyDescent="0.25">
      <c r="A365" s="24" t="s">
        <v>473</v>
      </c>
      <c r="B365" s="49" t="s">
        <v>438</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8ECD26C7-22FC-405E-B339-AA6DF34A7B28}"/>
    <hyperlink ref="C229" r:id="rId5" xr:uid="{76E98D2C-FB76-4ED0-AA30-DA5F209E9FEA}"/>
    <hyperlink ref="C312" r:id="rId6" location="'A. HTT General'!A173" display="CBLF - HTT - 31 dec 18 modele Final 2019.xlsx - 'A. HTT General'!A173" xr:uid="{33585874-0EF8-43C9-8DD1-4E82C8850C47}"/>
    <hyperlink ref="C16" r:id="rId7" xr:uid="{DF659100-5A55-4458-8057-05E70AF498D1}"/>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75" zoomScaleNormal="75" workbookViewId="0">
      <selection activeCell="A32" sqref="A32"/>
    </sheetView>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2" t="s">
        <v>474</v>
      </c>
      <c r="B1" s="132"/>
      <c r="C1" s="91"/>
      <c r="D1" s="91"/>
      <c r="E1" s="91"/>
      <c r="F1" s="138" t="s">
        <v>1314</v>
      </c>
    </row>
    <row r="2" spans="1:7" ht="15.75" thickBot="1" x14ac:dyDescent="0.3">
      <c r="A2" s="91"/>
      <c r="B2" s="91"/>
      <c r="C2" s="91"/>
      <c r="D2" s="91"/>
      <c r="E2" s="91"/>
      <c r="F2" s="91"/>
    </row>
    <row r="3" spans="1:7" ht="19.5" thickBot="1" x14ac:dyDescent="0.3">
      <c r="A3" s="93"/>
      <c r="B3" s="94" t="s">
        <v>21</v>
      </c>
      <c r="C3" s="95" t="s">
        <v>1705</v>
      </c>
      <c r="D3" s="93"/>
      <c r="E3" s="93"/>
      <c r="F3" s="91"/>
      <c r="G3" s="93"/>
    </row>
    <row r="4" spans="1:7" ht="15.75" thickBot="1" x14ac:dyDescent="0.3"/>
    <row r="5" spans="1:7" ht="18.75" x14ac:dyDescent="0.25">
      <c r="A5" s="97"/>
      <c r="B5" s="98" t="s">
        <v>475</v>
      </c>
      <c r="C5" s="97"/>
      <c r="E5" s="99"/>
      <c r="F5" s="99"/>
    </row>
    <row r="6" spans="1:7" s="577" customFormat="1" x14ac:dyDescent="0.25">
      <c r="A6" s="96"/>
      <c r="B6" s="576" t="s">
        <v>476</v>
      </c>
      <c r="C6" s="96"/>
      <c r="D6" s="96"/>
      <c r="E6" s="96"/>
      <c r="F6" s="96"/>
      <c r="G6" s="96"/>
    </row>
    <row r="7" spans="1:7" s="577" customFormat="1" x14ac:dyDescent="0.25">
      <c r="A7" s="96"/>
      <c r="B7" s="578" t="s">
        <v>477</v>
      </c>
      <c r="C7" s="96"/>
      <c r="D7" s="96"/>
      <c r="E7" s="96"/>
      <c r="F7" s="96"/>
      <c r="G7" s="96"/>
    </row>
    <row r="8" spans="1:7" s="577" customFormat="1" ht="15.75" thickBot="1" x14ac:dyDescent="0.3">
      <c r="A8" s="96"/>
      <c r="B8" s="579" t="s">
        <v>478</v>
      </c>
      <c r="C8" s="96"/>
      <c r="D8" s="96"/>
      <c r="E8" s="96"/>
      <c r="F8" s="96"/>
      <c r="G8" s="96"/>
    </row>
    <row r="9" spans="1:7" x14ac:dyDescent="0.25">
      <c r="B9" s="100"/>
    </row>
    <row r="10" spans="1:7" ht="37.5" x14ac:dyDescent="0.25">
      <c r="A10" s="101" t="s">
        <v>30</v>
      </c>
      <c r="B10" s="101" t="s">
        <v>476</v>
      </c>
      <c r="C10" s="102"/>
      <c r="D10" s="102"/>
      <c r="E10" s="102"/>
      <c r="F10" s="102"/>
      <c r="G10" s="103"/>
    </row>
    <row r="11" spans="1:7" ht="15" customHeight="1" x14ac:dyDescent="0.25">
      <c r="A11" s="104"/>
      <c r="B11" s="105" t="s">
        <v>479</v>
      </c>
      <c r="C11" s="104" t="s">
        <v>61</v>
      </c>
      <c r="D11" s="104"/>
      <c r="E11" s="104"/>
      <c r="F11" s="106" t="s">
        <v>480</v>
      </c>
      <c r="G11" s="106"/>
    </row>
    <row r="12" spans="1:7" x14ac:dyDescent="0.25">
      <c r="A12" s="96" t="s">
        <v>481</v>
      </c>
      <c r="B12" s="96" t="s">
        <v>482</v>
      </c>
      <c r="C12" s="533">
        <f>'A. HTT General'!$C$38</f>
        <v>38864</v>
      </c>
      <c r="F12" s="107">
        <f>IF($C$15=0,"",IF(C12="[for completion]","",C12/$C$15))</f>
        <v>1</v>
      </c>
    </row>
    <row r="13" spans="1:7" x14ac:dyDescent="0.25">
      <c r="A13" s="96" t="s">
        <v>483</v>
      </c>
      <c r="B13" s="96" t="s">
        <v>484</v>
      </c>
      <c r="C13" s="96">
        <v>0</v>
      </c>
      <c r="F13" s="107">
        <f>IF($C$15=0,"",IF(C13="[for completion]","",C13/$C$15))</f>
        <v>0</v>
      </c>
    </row>
    <row r="14" spans="1:7" x14ac:dyDescent="0.25">
      <c r="A14" s="96" t="s">
        <v>485</v>
      </c>
      <c r="B14" s="96" t="s">
        <v>94</v>
      </c>
      <c r="C14" s="96">
        <v>0</v>
      </c>
      <c r="F14" s="107">
        <f>IF($C$15=0,"",IF(C14="[for completion]","",C14/$C$15))</f>
        <v>0</v>
      </c>
    </row>
    <row r="15" spans="1:7" x14ac:dyDescent="0.25">
      <c r="A15" s="96" t="s">
        <v>486</v>
      </c>
      <c r="B15" s="108" t="s">
        <v>96</v>
      </c>
      <c r="C15" s="533">
        <f>SUM(C12:C14)</f>
        <v>38864</v>
      </c>
      <c r="F15" s="109">
        <f>SUM(F12:F14)</f>
        <v>1</v>
      </c>
    </row>
    <row r="16" spans="1:7" outlineLevel="1" x14ac:dyDescent="0.25">
      <c r="A16" s="96" t="s">
        <v>487</v>
      </c>
      <c r="B16" s="110" t="s">
        <v>488</v>
      </c>
      <c r="F16" s="107">
        <f t="shared" ref="F16:F26" si="0">IF($C$15=0,"",IF(C16="[for completion]","",C16/$C$15))</f>
        <v>0</v>
      </c>
    </row>
    <row r="17" spans="1:7" outlineLevel="1" x14ac:dyDescent="0.25">
      <c r="A17" s="96" t="s">
        <v>489</v>
      </c>
      <c r="B17" s="110" t="s">
        <v>1141</v>
      </c>
      <c r="F17" s="107">
        <f t="shared" si="0"/>
        <v>0</v>
      </c>
    </row>
    <row r="18" spans="1:7" outlineLevel="1" x14ac:dyDescent="0.25">
      <c r="A18" s="96" t="s">
        <v>490</v>
      </c>
      <c r="B18" s="110" t="s">
        <v>98</v>
      </c>
      <c r="F18" s="107">
        <f t="shared" si="0"/>
        <v>0</v>
      </c>
    </row>
    <row r="19" spans="1:7" outlineLevel="1" x14ac:dyDescent="0.25">
      <c r="A19" s="96" t="s">
        <v>491</v>
      </c>
      <c r="B19" s="110" t="s">
        <v>98</v>
      </c>
      <c r="F19" s="107">
        <f t="shared" si="0"/>
        <v>0</v>
      </c>
    </row>
    <row r="20" spans="1:7" outlineLevel="1" x14ac:dyDescent="0.25">
      <c r="A20" s="96" t="s">
        <v>492</v>
      </c>
      <c r="B20" s="110" t="s">
        <v>98</v>
      </c>
      <c r="F20" s="107">
        <f t="shared" si="0"/>
        <v>0</v>
      </c>
    </row>
    <row r="21" spans="1:7" outlineLevel="1" x14ac:dyDescent="0.25">
      <c r="A21" s="96" t="s">
        <v>493</v>
      </c>
      <c r="B21" s="110" t="s">
        <v>98</v>
      </c>
      <c r="F21" s="107">
        <f t="shared" si="0"/>
        <v>0</v>
      </c>
    </row>
    <row r="22" spans="1:7" outlineLevel="1" x14ac:dyDescent="0.25">
      <c r="A22" s="96" t="s">
        <v>494</v>
      </c>
      <c r="B22" s="110" t="s">
        <v>98</v>
      </c>
      <c r="F22" s="107">
        <f t="shared" si="0"/>
        <v>0</v>
      </c>
    </row>
    <row r="23" spans="1:7" outlineLevel="1" x14ac:dyDescent="0.25">
      <c r="A23" s="96" t="s">
        <v>495</v>
      </c>
      <c r="B23" s="110" t="s">
        <v>98</v>
      </c>
      <c r="F23" s="107">
        <f t="shared" si="0"/>
        <v>0</v>
      </c>
    </row>
    <row r="24" spans="1:7" outlineLevel="1" x14ac:dyDescent="0.25">
      <c r="A24" s="96" t="s">
        <v>496</v>
      </c>
      <c r="B24" s="110" t="s">
        <v>98</v>
      </c>
      <c r="F24" s="107">
        <f t="shared" si="0"/>
        <v>0</v>
      </c>
    </row>
    <row r="25" spans="1:7" outlineLevel="1" x14ac:dyDescent="0.25">
      <c r="A25" s="96" t="s">
        <v>497</v>
      </c>
      <c r="B25" s="110" t="s">
        <v>98</v>
      </c>
      <c r="F25" s="107">
        <f t="shared" si="0"/>
        <v>0</v>
      </c>
    </row>
    <row r="26" spans="1:7" outlineLevel="1" x14ac:dyDescent="0.25">
      <c r="A26" s="96" t="s">
        <v>498</v>
      </c>
      <c r="B26" s="110" t="s">
        <v>98</v>
      </c>
      <c r="C26" s="92"/>
      <c r="D26" s="92"/>
      <c r="E26" s="92"/>
      <c r="F26" s="107">
        <f t="shared" si="0"/>
        <v>0</v>
      </c>
    </row>
    <row r="27" spans="1:7" ht="15" customHeight="1" x14ac:dyDescent="0.25">
      <c r="A27" s="104"/>
      <c r="B27" s="105" t="s">
        <v>499</v>
      </c>
      <c r="C27" s="104" t="s">
        <v>500</v>
      </c>
      <c r="D27" s="104" t="s">
        <v>501</v>
      </c>
      <c r="E27" s="111"/>
      <c r="F27" s="104" t="s">
        <v>502</v>
      </c>
      <c r="G27" s="106"/>
    </row>
    <row r="28" spans="1:7" x14ac:dyDescent="0.25">
      <c r="A28" s="96" t="s">
        <v>503</v>
      </c>
      <c r="B28" s="96" t="s">
        <v>504</v>
      </c>
      <c r="C28" s="571">
        <v>572539</v>
      </c>
      <c r="D28" s="96">
        <v>0</v>
      </c>
      <c r="F28" s="533">
        <f>D28+C28</f>
        <v>572539</v>
      </c>
    </row>
    <row r="29" spans="1:7" outlineLevel="1" x14ac:dyDescent="0.25">
      <c r="A29" s="96" t="s">
        <v>505</v>
      </c>
      <c r="B29" s="112" t="s">
        <v>506</v>
      </c>
      <c r="C29" s="580">
        <v>513511</v>
      </c>
      <c r="D29" s="96">
        <v>0</v>
      </c>
      <c r="F29" s="533">
        <f>D29+C29</f>
        <v>513511</v>
      </c>
    </row>
    <row r="30" spans="1:7" outlineLevel="1" x14ac:dyDescent="0.25">
      <c r="A30" s="96" t="s">
        <v>507</v>
      </c>
      <c r="B30" s="112" t="s">
        <v>508</v>
      </c>
    </row>
    <row r="31" spans="1:7" outlineLevel="1" x14ac:dyDescent="0.25">
      <c r="A31" s="96" t="s">
        <v>509</v>
      </c>
      <c r="B31" s="112"/>
    </row>
    <row r="32" spans="1:7" outlineLevel="1" x14ac:dyDescent="0.25">
      <c r="A32" s="96" t="s">
        <v>510</v>
      </c>
      <c r="B32" s="112"/>
    </row>
    <row r="33" spans="1:7" outlineLevel="1" x14ac:dyDescent="0.25">
      <c r="A33" s="96" t="s">
        <v>511</v>
      </c>
      <c r="B33" s="112"/>
    </row>
    <row r="34" spans="1:7" outlineLevel="1" x14ac:dyDescent="0.25">
      <c r="A34" s="96" t="s">
        <v>512</v>
      </c>
      <c r="B34" s="112"/>
    </row>
    <row r="35" spans="1:7" ht="15" customHeight="1" x14ac:dyDescent="0.25">
      <c r="A35" s="104"/>
      <c r="B35" s="105" t="s">
        <v>513</v>
      </c>
      <c r="C35" s="104" t="s">
        <v>514</v>
      </c>
      <c r="D35" s="104" t="s">
        <v>515</v>
      </c>
      <c r="E35" s="111"/>
      <c r="F35" s="106" t="s">
        <v>480</v>
      </c>
      <c r="G35" s="106"/>
    </row>
    <row r="36" spans="1:7" x14ac:dyDescent="0.25">
      <c r="A36" s="96" t="s">
        <v>516</v>
      </c>
      <c r="B36" s="96" t="s">
        <v>517</v>
      </c>
      <c r="C36" s="581">
        <v>4.0000000000000002E-4</v>
      </c>
      <c r="D36" s="128">
        <v>0</v>
      </c>
      <c r="F36" s="540">
        <f>D36+C36</f>
        <v>4.0000000000000002E-4</v>
      </c>
    </row>
    <row r="37" spans="1:7" outlineLevel="1" x14ac:dyDescent="0.25">
      <c r="A37" s="96" t="s">
        <v>518</v>
      </c>
      <c r="C37" s="128"/>
      <c r="D37" s="128"/>
      <c r="F37" s="128"/>
    </row>
    <row r="38" spans="1:7" outlineLevel="1" x14ac:dyDescent="0.25">
      <c r="A38" s="96" t="s">
        <v>519</v>
      </c>
      <c r="C38" s="128"/>
      <c r="D38" s="128"/>
      <c r="F38" s="128"/>
    </row>
    <row r="39" spans="1:7" outlineLevel="1" x14ac:dyDescent="0.25">
      <c r="A39" s="96" t="s">
        <v>520</v>
      </c>
      <c r="C39" s="128"/>
      <c r="D39" s="128"/>
      <c r="F39" s="128"/>
    </row>
    <row r="40" spans="1:7" outlineLevel="1" x14ac:dyDescent="0.25">
      <c r="A40" s="96" t="s">
        <v>521</v>
      </c>
      <c r="C40" s="128"/>
      <c r="D40" s="128"/>
      <c r="F40" s="128"/>
    </row>
    <row r="41" spans="1:7" outlineLevel="1" x14ac:dyDescent="0.25">
      <c r="A41" s="96" t="s">
        <v>522</v>
      </c>
      <c r="C41" s="128"/>
      <c r="D41" s="128"/>
      <c r="F41" s="128"/>
    </row>
    <row r="42" spans="1:7" outlineLevel="1" x14ac:dyDescent="0.25">
      <c r="A42" s="96" t="s">
        <v>523</v>
      </c>
      <c r="C42" s="128"/>
      <c r="D42" s="128"/>
      <c r="F42" s="128"/>
    </row>
    <row r="43" spans="1:7" ht="15" customHeight="1" x14ac:dyDescent="0.25">
      <c r="A43" s="104"/>
      <c r="B43" s="105" t="s">
        <v>524</v>
      </c>
      <c r="C43" s="104" t="s">
        <v>514</v>
      </c>
      <c r="D43" s="104" t="s">
        <v>515</v>
      </c>
      <c r="E43" s="111"/>
      <c r="F43" s="106" t="s">
        <v>480</v>
      </c>
      <c r="G43" s="106"/>
    </row>
    <row r="44" spans="1:7" x14ac:dyDescent="0.25">
      <c r="A44" s="96" t="s">
        <v>525</v>
      </c>
      <c r="B44" s="113" t="s">
        <v>526</v>
      </c>
      <c r="C44" s="127">
        <f>SUM(C45:C72)</f>
        <v>1</v>
      </c>
      <c r="D44" s="127">
        <f>SUM(D45:D72)</f>
        <v>0</v>
      </c>
      <c r="E44" s="128"/>
      <c r="F44" s="127">
        <f>SUM(F45:F72)</f>
        <v>1</v>
      </c>
      <c r="G44" s="96"/>
    </row>
    <row r="45" spans="1:7" x14ac:dyDescent="0.25">
      <c r="A45" s="96" t="s">
        <v>527</v>
      </c>
      <c r="B45" s="96" t="s">
        <v>528</v>
      </c>
      <c r="C45" s="128">
        <v>0</v>
      </c>
      <c r="D45" s="128">
        <v>0</v>
      </c>
      <c r="E45" s="128"/>
      <c r="F45" s="128">
        <f>C45+D45</f>
        <v>0</v>
      </c>
      <c r="G45" s="96"/>
    </row>
    <row r="46" spans="1:7" x14ac:dyDescent="0.25">
      <c r="A46" s="96" t="s">
        <v>529</v>
      </c>
      <c r="B46" s="96" t="s">
        <v>530</v>
      </c>
      <c r="C46" s="128">
        <v>0</v>
      </c>
      <c r="D46" s="128">
        <v>0</v>
      </c>
      <c r="E46" s="128"/>
      <c r="F46" s="128">
        <f t="shared" ref="F46:F87" si="1">C46+D46</f>
        <v>0</v>
      </c>
      <c r="G46" s="96"/>
    </row>
    <row r="47" spans="1:7" x14ac:dyDescent="0.25">
      <c r="A47" s="96" t="s">
        <v>531</v>
      </c>
      <c r="B47" s="96" t="s">
        <v>532</v>
      </c>
      <c r="C47" s="128">
        <v>0</v>
      </c>
      <c r="D47" s="128">
        <v>0</v>
      </c>
      <c r="E47" s="128"/>
      <c r="F47" s="128">
        <f t="shared" si="1"/>
        <v>0</v>
      </c>
      <c r="G47" s="96"/>
    </row>
    <row r="48" spans="1:7" x14ac:dyDescent="0.25">
      <c r="A48" s="96" t="s">
        <v>533</v>
      </c>
      <c r="B48" s="96" t="s">
        <v>534</v>
      </c>
      <c r="C48" s="128">
        <v>0</v>
      </c>
      <c r="D48" s="128">
        <v>0</v>
      </c>
      <c r="E48" s="128"/>
      <c r="F48" s="128">
        <f t="shared" si="1"/>
        <v>0</v>
      </c>
      <c r="G48" s="96"/>
    </row>
    <row r="49" spans="1:7" x14ac:dyDescent="0.25">
      <c r="A49" s="96" t="s">
        <v>535</v>
      </c>
      <c r="B49" s="96" t="s">
        <v>536</v>
      </c>
      <c r="C49" s="128">
        <v>0</v>
      </c>
      <c r="D49" s="128">
        <v>0</v>
      </c>
      <c r="E49" s="128"/>
      <c r="F49" s="128">
        <f t="shared" si="1"/>
        <v>0</v>
      </c>
      <c r="G49" s="96"/>
    </row>
    <row r="50" spans="1:7" x14ac:dyDescent="0.25">
      <c r="A50" s="96" t="s">
        <v>537</v>
      </c>
      <c r="B50" s="96" t="s">
        <v>538</v>
      </c>
      <c r="C50" s="128">
        <v>0</v>
      </c>
      <c r="D50" s="128">
        <v>0</v>
      </c>
      <c r="E50" s="128"/>
      <c r="F50" s="128">
        <f t="shared" si="1"/>
        <v>0</v>
      </c>
      <c r="G50" s="96"/>
    </row>
    <row r="51" spans="1:7" x14ac:dyDescent="0.25">
      <c r="A51" s="96" t="s">
        <v>539</v>
      </c>
      <c r="B51" s="96" t="s">
        <v>540</v>
      </c>
      <c r="C51" s="128">
        <v>0</v>
      </c>
      <c r="D51" s="128">
        <v>0</v>
      </c>
      <c r="E51" s="128"/>
      <c r="F51" s="128">
        <f t="shared" si="1"/>
        <v>0</v>
      </c>
      <c r="G51" s="96"/>
    </row>
    <row r="52" spans="1:7" x14ac:dyDescent="0.25">
      <c r="A52" s="96" t="s">
        <v>541</v>
      </c>
      <c r="B52" s="96" t="s">
        <v>542</v>
      </c>
      <c r="C52" s="128">
        <v>0</v>
      </c>
      <c r="D52" s="128">
        <v>0</v>
      </c>
      <c r="E52" s="128"/>
      <c r="F52" s="128">
        <f t="shared" si="1"/>
        <v>0</v>
      </c>
      <c r="G52" s="96"/>
    </row>
    <row r="53" spans="1:7" x14ac:dyDescent="0.25">
      <c r="A53" s="96" t="s">
        <v>543</v>
      </c>
      <c r="B53" s="96" t="s">
        <v>544</v>
      </c>
      <c r="C53" s="128">
        <v>0</v>
      </c>
      <c r="D53" s="128">
        <v>0</v>
      </c>
      <c r="E53" s="128"/>
      <c r="F53" s="128">
        <f t="shared" si="1"/>
        <v>0</v>
      </c>
      <c r="G53" s="96"/>
    </row>
    <row r="54" spans="1:7" x14ac:dyDescent="0.25">
      <c r="A54" s="96" t="s">
        <v>545</v>
      </c>
      <c r="B54" s="96" t="s">
        <v>546</v>
      </c>
      <c r="C54" s="128">
        <v>1</v>
      </c>
      <c r="D54" s="128">
        <v>0</v>
      </c>
      <c r="E54" s="128"/>
      <c r="F54" s="128">
        <f t="shared" si="1"/>
        <v>1</v>
      </c>
      <c r="G54" s="96"/>
    </row>
    <row r="55" spans="1:7" x14ac:dyDescent="0.25">
      <c r="A55" s="96" t="s">
        <v>547</v>
      </c>
      <c r="B55" s="96" t="s">
        <v>548</v>
      </c>
      <c r="C55" s="128">
        <v>0</v>
      </c>
      <c r="D55" s="128">
        <v>0</v>
      </c>
      <c r="E55" s="128"/>
      <c r="F55" s="128">
        <f t="shared" si="1"/>
        <v>0</v>
      </c>
      <c r="G55" s="96"/>
    </row>
    <row r="56" spans="1:7" x14ac:dyDescent="0.25">
      <c r="A56" s="96" t="s">
        <v>549</v>
      </c>
      <c r="B56" s="96" t="s">
        <v>550</v>
      </c>
      <c r="C56" s="128">
        <v>0</v>
      </c>
      <c r="D56" s="128">
        <v>0</v>
      </c>
      <c r="E56" s="128"/>
      <c r="F56" s="128">
        <f t="shared" si="1"/>
        <v>0</v>
      </c>
      <c r="G56" s="96"/>
    </row>
    <row r="57" spans="1:7" x14ac:dyDescent="0.25">
      <c r="A57" s="96" t="s">
        <v>551</v>
      </c>
      <c r="B57" s="96" t="s">
        <v>552</v>
      </c>
      <c r="C57" s="128">
        <v>0</v>
      </c>
      <c r="D57" s="128">
        <v>0</v>
      </c>
      <c r="E57" s="128"/>
      <c r="F57" s="128">
        <f t="shared" si="1"/>
        <v>0</v>
      </c>
      <c r="G57" s="96"/>
    </row>
    <row r="58" spans="1:7" x14ac:dyDescent="0.25">
      <c r="A58" s="96" t="s">
        <v>553</v>
      </c>
      <c r="B58" s="96" t="s">
        <v>554</v>
      </c>
      <c r="C58" s="128">
        <v>0</v>
      </c>
      <c r="D58" s="128">
        <v>0</v>
      </c>
      <c r="E58" s="128"/>
      <c r="F58" s="128">
        <f t="shared" si="1"/>
        <v>0</v>
      </c>
      <c r="G58" s="96"/>
    </row>
    <row r="59" spans="1:7" x14ac:dyDescent="0.25">
      <c r="A59" s="96" t="s">
        <v>555</v>
      </c>
      <c r="B59" s="96" t="s">
        <v>556</v>
      </c>
      <c r="C59" s="128">
        <v>0</v>
      </c>
      <c r="D59" s="128">
        <v>0</v>
      </c>
      <c r="E59" s="128"/>
      <c r="F59" s="128">
        <f t="shared" si="1"/>
        <v>0</v>
      </c>
      <c r="G59" s="96"/>
    </row>
    <row r="60" spans="1:7" x14ac:dyDescent="0.25">
      <c r="A60" s="96" t="s">
        <v>557</v>
      </c>
      <c r="B60" s="96" t="s">
        <v>3</v>
      </c>
      <c r="C60" s="128">
        <v>0</v>
      </c>
      <c r="D60" s="128">
        <v>0</v>
      </c>
      <c r="E60" s="128"/>
      <c r="F60" s="128">
        <f t="shared" si="1"/>
        <v>0</v>
      </c>
      <c r="G60" s="96"/>
    </row>
    <row r="61" spans="1:7" x14ac:dyDescent="0.25">
      <c r="A61" s="96" t="s">
        <v>558</v>
      </c>
      <c r="B61" s="96" t="s">
        <v>559</v>
      </c>
      <c r="C61" s="128">
        <v>0</v>
      </c>
      <c r="D61" s="128">
        <v>0</v>
      </c>
      <c r="E61" s="128"/>
      <c r="F61" s="128">
        <f t="shared" si="1"/>
        <v>0</v>
      </c>
      <c r="G61" s="96"/>
    </row>
    <row r="62" spans="1:7" x14ac:dyDescent="0.25">
      <c r="A62" s="96" t="s">
        <v>560</v>
      </c>
      <c r="B62" s="96" t="s">
        <v>561</v>
      </c>
      <c r="C62" s="128">
        <v>0</v>
      </c>
      <c r="D62" s="128">
        <v>0</v>
      </c>
      <c r="E62" s="128"/>
      <c r="F62" s="128">
        <f t="shared" si="1"/>
        <v>0</v>
      </c>
      <c r="G62" s="96"/>
    </row>
    <row r="63" spans="1:7" x14ac:dyDescent="0.25">
      <c r="A63" s="96" t="s">
        <v>562</v>
      </c>
      <c r="B63" s="96" t="s">
        <v>563</v>
      </c>
      <c r="C63" s="128">
        <v>0</v>
      </c>
      <c r="D63" s="128">
        <v>0</v>
      </c>
      <c r="E63" s="128"/>
      <c r="F63" s="128">
        <f t="shared" si="1"/>
        <v>0</v>
      </c>
      <c r="G63" s="96"/>
    </row>
    <row r="64" spans="1:7" x14ac:dyDescent="0.25">
      <c r="A64" s="96" t="s">
        <v>564</v>
      </c>
      <c r="B64" s="96" t="s">
        <v>565</v>
      </c>
      <c r="C64" s="128">
        <v>0</v>
      </c>
      <c r="D64" s="128">
        <v>0</v>
      </c>
      <c r="E64" s="128"/>
      <c r="F64" s="128">
        <f t="shared" si="1"/>
        <v>0</v>
      </c>
      <c r="G64" s="96"/>
    </row>
    <row r="65" spans="1:7" x14ac:dyDescent="0.25">
      <c r="A65" s="96" t="s">
        <v>566</v>
      </c>
      <c r="B65" s="96" t="s">
        <v>567</v>
      </c>
      <c r="C65" s="128">
        <v>0</v>
      </c>
      <c r="D65" s="128">
        <v>0</v>
      </c>
      <c r="E65" s="128"/>
      <c r="F65" s="128">
        <f t="shared" si="1"/>
        <v>0</v>
      </c>
      <c r="G65" s="96"/>
    </row>
    <row r="66" spans="1:7" x14ac:dyDescent="0.25">
      <c r="A66" s="96" t="s">
        <v>568</v>
      </c>
      <c r="B66" s="96" t="s">
        <v>569</v>
      </c>
      <c r="C66" s="128">
        <v>0</v>
      </c>
      <c r="D66" s="128">
        <v>0</v>
      </c>
      <c r="E66" s="128"/>
      <c r="F66" s="128">
        <f t="shared" si="1"/>
        <v>0</v>
      </c>
      <c r="G66" s="96"/>
    </row>
    <row r="67" spans="1:7" x14ac:dyDescent="0.25">
      <c r="A67" s="96" t="s">
        <v>570</v>
      </c>
      <c r="B67" s="96" t="s">
        <v>571</v>
      </c>
      <c r="C67" s="128">
        <v>0</v>
      </c>
      <c r="D67" s="128">
        <v>0</v>
      </c>
      <c r="E67" s="128"/>
      <c r="F67" s="128">
        <f t="shared" si="1"/>
        <v>0</v>
      </c>
      <c r="G67" s="96"/>
    </row>
    <row r="68" spans="1:7" x14ac:dyDescent="0.25">
      <c r="A68" s="96" t="s">
        <v>572</v>
      </c>
      <c r="B68" s="96" t="s">
        <v>573</v>
      </c>
      <c r="C68" s="128">
        <v>0</v>
      </c>
      <c r="D68" s="128">
        <v>0</v>
      </c>
      <c r="E68" s="128"/>
      <c r="F68" s="128">
        <f t="shared" si="1"/>
        <v>0</v>
      </c>
      <c r="G68" s="96"/>
    </row>
    <row r="69" spans="1:7" x14ac:dyDescent="0.25">
      <c r="A69" s="96" t="s">
        <v>574</v>
      </c>
      <c r="B69" s="96" t="s">
        <v>575</v>
      </c>
      <c r="C69" s="128">
        <v>0</v>
      </c>
      <c r="D69" s="128">
        <v>0</v>
      </c>
      <c r="E69" s="128"/>
      <c r="F69" s="128">
        <f t="shared" si="1"/>
        <v>0</v>
      </c>
      <c r="G69" s="96"/>
    </row>
    <row r="70" spans="1:7" x14ac:dyDescent="0.25">
      <c r="A70" s="96" t="s">
        <v>576</v>
      </c>
      <c r="B70" s="96" t="s">
        <v>577</v>
      </c>
      <c r="C70" s="128">
        <v>0</v>
      </c>
      <c r="D70" s="128">
        <v>0</v>
      </c>
      <c r="E70" s="128"/>
      <c r="F70" s="128">
        <f t="shared" si="1"/>
        <v>0</v>
      </c>
      <c r="G70" s="96"/>
    </row>
    <row r="71" spans="1:7" x14ac:dyDescent="0.25">
      <c r="A71" s="96" t="s">
        <v>578</v>
      </c>
      <c r="B71" s="96" t="s">
        <v>6</v>
      </c>
      <c r="C71" s="128">
        <v>0</v>
      </c>
      <c r="D71" s="128">
        <v>0</v>
      </c>
      <c r="E71" s="128"/>
      <c r="F71" s="128">
        <f t="shared" si="1"/>
        <v>0</v>
      </c>
      <c r="G71" s="96"/>
    </row>
    <row r="72" spans="1:7" x14ac:dyDescent="0.25">
      <c r="A72" s="96" t="s">
        <v>579</v>
      </c>
      <c r="B72" s="96" t="s">
        <v>580</v>
      </c>
      <c r="C72" s="128">
        <v>0</v>
      </c>
      <c r="D72" s="128">
        <v>0</v>
      </c>
      <c r="E72" s="128"/>
      <c r="F72" s="128">
        <f t="shared" si="1"/>
        <v>0</v>
      </c>
      <c r="G72" s="96"/>
    </row>
    <row r="73" spans="1:7" x14ac:dyDescent="0.25">
      <c r="A73" s="96" t="s">
        <v>581</v>
      </c>
      <c r="B73" s="113" t="s">
        <v>267</v>
      </c>
      <c r="C73" s="127">
        <f>SUM(C74:C76)</f>
        <v>0</v>
      </c>
      <c r="D73" s="127">
        <f>SUM(D74:D76)</f>
        <v>0</v>
      </c>
      <c r="E73" s="128"/>
      <c r="F73" s="127">
        <f>SUM(F74:F76)</f>
        <v>0</v>
      </c>
      <c r="G73" s="96"/>
    </row>
    <row r="74" spans="1:7" x14ac:dyDescent="0.25">
      <c r="A74" s="96" t="s">
        <v>582</v>
      </c>
      <c r="B74" s="96" t="s">
        <v>583</v>
      </c>
      <c r="C74" s="128">
        <v>0</v>
      </c>
      <c r="D74" s="128">
        <v>0</v>
      </c>
      <c r="E74" s="128"/>
      <c r="F74" s="128">
        <f t="shared" si="1"/>
        <v>0</v>
      </c>
      <c r="G74" s="96"/>
    </row>
    <row r="75" spans="1:7" x14ac:dyDescent="0.25">
      <c r="A75" s="96" t="s">
        <v>584</v>
      </c>
      <c r="B75" s="96" t="s">
        <v>585</v>
      </c>
      <c r="C75" s="128">
        <v>0</v>
      </c>
      <c r="D75" s="128">
        <v>0</v>
      </c>
      <c r="E75" s="128"/>
      <c r="F75" s="128">
        <f t="shared" si="1"/>
        <v>0</v>
      </c>
      <c r="G75" s="96"/>
    </row>
    <row r="76" spans="1:7" x14ac:dyDescent="0.25">
      <c r="A76" s="96" t="s">
        <v>1312</v>
      </c>
      <c r="B76" s="96" t="s">
        <v>2</v>
      </c>
      <c r="C76" s="128">
        <v>0</v>
      </c>
      <c r="D76" s="128">
        <v>0</v>
      </c>
      <c r="E76" s="128"/>
      <c r="F76" s="128">
        <f t="shared" si="1"/>
        <v>0</v>
      </c>
      <c r="G76" s="96"/>
    </row>
    <row r="77" spans="1:7" x14ac:dyDescent="0.25">
      <c r="A77" s="96" t="s">
        <v>586</v>
      </c>
      <c r="B77" s="113" t="s">
        <v>94</v>
      </c>
      <c r="C77" s="127">
        <f>SUM(C78:C87)</f>
        <v>0</v>
      </c>
      <c r="D77" s="127">
        <f>SUM(D78:D87)</f>
        <v>0</v>
      </c>
      <c r="E77" s="128"/>
      <c r="F77" s="127">
        <f>SUM(F78:F87)</f>
        <v>0</v>
      </c>
      <c r="G77" s="96"/>
    </row>
    <row r="78" spans="1:7" x14ac:dyDescent="0.25">
      <c r="A78" s="96" t="s">
        <v>587</v>
      </c>
      <c r="B78" s="114" t="s">
        <v>269</v>
      </c>
      <c r="C78" s="128">
        <v>0</v>
      </c>
      <c r="D78" s="128">
        <v>0</v>
      </c>
      <c r="E78" s="128"/>
      <c r="F78" s="128">
        <f t="shared" si="1"/>
        <v>0</v>
      </c>
      <c r="G78" s="96"/>
    </row>
    <row r="79" spans="1:7" x14ac:dyDescent="0.25">
      <c r="A79" s="96" t="s">
        <v>588</v>
      </c>
      <c r="B79" s="114" t="s">
        <v>271</v>
      </c>
      <c r="C79" s="128">
        <v>0</v>
      </c>
      <c r="D79" s="128">
        <v>0</v>
      </c>
      <c r="E79" s="128"/>
      <c r="F79" s="128">
        <f t="shared" si="1"/>
        <v>0</v>
      </c>
      <c r="G79" s="96"/>
    </row>
    <row r="80" spans="1:7" x14ac:dyDescent="0.25">
      <c r="A80" s="96" t="s">
        <v>589</v>
      </c>
      <c r="B80" s="114" t="s">
        <v>273</v>
      </c>
      <c r="C80" s="128">
        <v>0</v>
      </c>
      <c r="D80" s="128">
        <v>0</v>
      </c>
      <c r="E80" s="128"/>
      <c r="F80" s="128">
        <f t="shared" si="1"/>
        <v>0</v>
      </c>
      <c r="G80" s="96"/>
    </row>
    <row r="81" spans="1:7" x14ac:dyDescent="0.25">
      <c r="A81" s="96" t="s">
        <v>590</v>
      </c>
      <c r="B81" s="114" t="s">
        <v>12</v>
      </c>
      <c r="C81" s="128">
        <v>0</v>
      </c>
      <c r="D81" s="128">
        <v>0</v>
      </c>
      <c r="E81" s="128"/>
      <c r="F81" s="128">
        <f t="shared" si="1"/>
        <v>0</v>
      </c>
      <c r="G81" s="96"/>
    </row>
    <row r="82" spans="1:7" x14ac:dyDescent="0.25">
      <c r="A82" s="96" t="s">
        <v>591</v>
      </c>
      <c r="B82" s="114" t="s">
        <v>276</v>
      </c>
      <c r="C82" s="128">
        <v>0</v>
      </c>
      <c r="D82" s="128">
        <v>0</v>
      </c>
      <c r="E82" s="128"/>
      <c r="F82" s="128">
        <f t="shared" si="1"/>
        <v>0</v>
      </c>
      <c r="G82" s="96"/>
    </row>
    <row r="83" spans="1:7" x14ac:dyDescent="0.25">
      <c r="A83" s="96" t="s">
        <v>592</v>
      </c>
      <c r="B83" s="114" t="s">
        <v>278</v>
      </c>
      <c r="C83" s="128">
        <v>0</v>
      </c>
      <c r="D83" s="128">
        <v>0</v>
      </c>
      <c r="E83" s="128"/>
      <c r="F83" s="128">
        <f t="shared" si="1"/>
        <v>0</v>
      </c>
      <c r="G83" s="96"/>
    </row>
    <row r="84" spans="1:7" x14ac:dyDescent="0.25">
      <c r="A84" s="96" t="s">
        <v>593</v>
      </c>
      <c r="B84" s="114" t="s">
        <v>280</v>
      </c>
      <c r="C84" s="128">
        <v>0</v>
      </c>
      <c r="D84" s="128">
        <v>0</v>
      </c>
      <c r="E84" s="128"/>
      <c r="F84" s="128">
        <f t="shared" si="1"/>
        <v>0</v>
      </c>
      <c r="G84" s="96"/>
    </row>
    <row r="85" spans="1:7" x14ac:dyDescent="0.25">
      <c r="A85" s="96" t="s">
        <v>594</v>
      </c>
      <c r="B85" s="114" t="s">
        <v>282</v>
      </c>
      <c r="C85" s="128">
        <v>0</v>
      </c>
      <c r="D85" s="128">
        <v>0</v>
      </c>
      <c r="E85" s="128"/>
      <c r="F85" s="128">
        <f t="shared" si="1"/>
        <v>0</v>
      </c>
      <c r="G85" s="96"/>
    </row>
    <row r="86" spans="1:7" x14ac:dyDescent="0.25">
      <c r="A86" s="96" t="s">
        <v>595</v>
      </c>
      <c r="B86" s="114" t="s">
        <v>284</v>
      </c>
      <c r="C86" s="128">
        <v>0</v>
      </c>
      <c r="D86" s="128">
        <v>0</v>
      </c>
      <c r="E86" s="128"/>
      <c r="F86" s="128">
        <f t="shared" si="1"/>
        <v>0</v>
      </c>
      <c r="G86" s="96"/>
    </row>
    <row r="87" spans="1:7" x14ac:dyDescent="0.25">
      <c r="A87" s="96" t="s">
        <v>596</v>
      </c>
      <c r="B87" s="114" t="s">
        <v>94</v>
      </c>
      <c r="C87" s="128">
        <v>0</v>
      </c>
      <c r="D87" s="128">
        <v>0</v>
      </c>
      <c r="E87" s="128"/>
      <c r="F87" s="128">
        <f t="shared" si="1"/>
        <v>0</v>
      </c>
      <c r="G87" s="96"/>
    </row>
    <row r="88" spans="1:7" outlineLevel="1" x14ac:dyDescent="0.25">
      <c r="A88" s="96" t="s">
        <v>597</v>
      </c>
      <c r="B88" s="110" t="s">
        <v>98</v>
      </c>
      <c r="C88" s="128"/>
      <c r="D88" s="128"/>
      <c r="E88" s="128"/>
      <c r="F88" s="128"/>
      <c r="G88" s="96"/>
    </row>
    <row r="89" spans="1:7" outlineLevel="1" x14ac:dyDescent="0.25">
      <c r="A89" s="96" t="s">
        <v>598</v>
      </c>
      <c r="B89" s="110" t="s">
        <v>98</v>
      </c>
      <c r="C89" s="128"/>
      <c r="D89" s="128"/>
      <c r="E89" s="128"/>
      <c r="F89" s="128"/>
      <c r="G89" s="96"/>
    </row>
    <row r="90" spans="1:7" outlineLevel="1" x14ac:dyDescent="0.25">
      <c r="A90" s="96" t="s">
        <v>599</v>
      </c>
      <c r="B90" s="110" t="s">
        <v>98</v>
      </c>
      <c r="C90" s="128"/>
      <c r="D90" s="128"/>
      <c r="E90" s="128"/>
      <c r="F90" s="128"/>
      <c r="G90" s="96"/>
    </row>
    <row r="91" spans="1:7" outlineLevel="1" x14ac:dyDescent="0.25">
      <c r="A91" s="96" t="s">
        <v>600</v>
      </c>
      <c r="B91" s="110" t="s">
        <v>98</v>
      </c>
      <c r="C91" s="128"/>
      <c r="D91" s="128"/>
      <c r="E91" s="128"/>
      <c r="F91" s="128"/>
      <c r="G91" s="96"/>
    </row>
    <row r="92" spans="1:7" outlineLevel="1" x14ac:dyDescent="0.25">
      <c r="A92" s="96" t="s">
        <v>601</v>
      </c>
      <c r="B92" s="110" t="s">
        <v>98</v>
      </c>
      <c r="C92" s="128"/>
      <c r="D92" s="128"/>
      <c r="E92" s="128"/>
      <c r="F92" s="128"/>
      <c r="G92" s="96"/>
    </row>
    <row r="93" spans="1:7" outlineLevel="1" x14ac:dyDescent="0.25">
      <c r="A93" s="96" t="s">
        <v>602</v>
      </c>
      <c r="B93" s="110" t="s">
        <v>98</v>
      </c>
      <c r="C93" s="128"/>
      <c r="D93" s="128"/>
      <c r="E93" s="128"/>
      <c r="F93" s="128"/>
      <c r="G93" s="96"/>
    </row>
    <row r="94" spans="1:7" outlineLevel="1" x14ac:dyDescent="0.25">
      <c r="A94" s="96" t="s">
        <v>603</v>
      </c>
      <c r="B94" s="110" t="s">
        <v>98</v>
      </c>
      <c r="C94" s="128"/>
      <c r="D94" s="128"/>
      <c r="E94" s="128"/>
      <c r="F94" s="128"/>
      <c r="G94" s="96"/>
    </row>
    <row r="95" spans="1:7" outlineLevel="1" x14ac:dyDescent="0.25">
      <c r="A95" s="96" t="s">
        <v>604</v>
      </c>
      <c r="B95" s="110" t="s">
        <v>98</v>
      </c>
      <c r="C95" s="128"/>
      <c r="D95" s="128"/>
      <c r="E95" s="128"/>
      <c r="F95" s="128"/>
      <c r="G95" s="96"/>
    </row>
    <row r="96" spans="1:7" outlineLevel="1" x14ac:dyDescent="0.25">
      <c r="A96" s="96" t="s">
        <v>605</v>
      </c>
      <c r="B96" s="110" t="s">
        <v>98</v>
      </c>
      <c r="C96" s="128"/>
      <c r="D96" s="128"/>
      <c r="E96" s="128"/>
      <c r="F96" s="128"/>
      <c r="G96" s="96"/>
    </row>
    <row r="97" spans="1:7" outlineLevel="1" x14ac:dyDescent="0.25">
      <c r="A97" s="96" t="s">
        <v>606</v>
      </c>
      <c r="B97" s="110" t="s">
        <v>98</v>
      </c>
      <c r="C97" s="128"/>
      <c r="D97" s="128"/>
      <c r="E97" s="128"/>
      <c r="F97" s="128"/>
      <c r="G97" s="96"/>
    </row>
    <row r="98" spans="1:7" ht="15" customHeight="1" x14ac:dyDescent="0.25">
      <c r="A98" s="104"/>
      <c r="B98" s="139" t="s">
        <v>1324</v>
      </c>
      <c r="C98" s="104" t="s">
        <v>514</v>
      </c>
      <c r="D98" s="104" t="s">
        <v>515</v>
      </c>
      <c r="E98" s="111"/>
      <c r="F98" s="106" t="s">
        <v>480</v>
      </c>
      <c r="G98" s="106"/>
    </row>
    <row r="99" spans="1:7" x14ac:dyDescent="0.25">
      <c r="A99" s="96" t="s">
        <v>607</v>
      </c>
      <c r="B99" s="527" t="s">
        <v>1487</v>
      </c>
      <c r="C99" s="582">
        <v>0.13400000000000001</v>
      </c>
      <c r="D99" s="128">
        <v>0</v>
      </c>
      <c r="E99" s="128"/>
      <c r="F99" s="128">
        <f>D99+C99</f>
        <v>0.13400000000000001</v>
      </c>
      <c r="G99" s="96"/>
    </row>
    <row r="100" spans="1:7" x14ac:dyDescent="0.25">
      <c r="A100" s="96" t="s">
        <v>609</v>
      </c>
      <c r="B100" s="527" t="s">
        <v>1488</v>
      </c>
      <c r="C100" s="582">
        <v>3.5999999999999997E-2</v>
      </c>
      <c r="D100" s="128">
        <v>0</v>
      </c>
      <c r="E100" s="128"/>
      <c r="F100" s="128">
        <f t="shared" ref="F100:F114" si="2">D100+C100</f>
        <v>3.5999999999999997E-2</v>
      </c>
      <c r="G100" s="96"/>
    </row>
    <row r="101" spans="1:7" x14ac:dyDescent="0.25">
      <c r="A101" s="96" t="s">
        <v>610</v>
      </c>
      <c r="B101" s="527" t="s">
        <v>1489</v>
      </c>
      <c r="C101" s="582">
        <v>3.6999999999999998E-2</v>
      </c>
      <c r="D101" s="128">
        <v>0</v>
      </c>
      <c r="E101" s="128"/>
      <c r="F101" s="128">
        <f t="shared" si="2"/>
        <v>3.6999999999999998E-2</v>
      </c>
      <c r="G101" s="96"/>
    </row>
    <row r="102" spans="1:7" x14ac:dyDescent="0.25">
      <c r="A102" s="96" t="s">
        <v>611</v>
      </c>
      <c r="B102" s="527" t="s">
        <v>1490</v>
      </c>
      <c r="C102" s="582">
        <v>7.0000000000000001E-3</v>
      </c>
      <c r="D102" s="128">
        <v>0</v>
      </c>
      <c r="E102" s="128"/>
      <c r="F102" s="128">
        <f t="shared" si="2"/>
        <v>7.0000000000000001E-3</v>
      </c>
      <c r="G102" s="96"/>
    </row>
    <row r="103" spans="1:7" x14ac:dyDescent="0.25">
      <c r="A103" s="96" t="s">
        <v>612</v>
      </c>
      <c r="B103" s="527" t="s">
        <v>1491</v>
      </c>
      <c r="C103" s="582">
        <v>3.3000000000000002E-2</v>
      </c>
      <c r="D103" s="128">
        <v>0</v>
      </c>
      <c r="E103" s="128"/>
      <c r="F103" s="128">
        <f t="shared" si="2"/>
        <v>3.3000000000000002E-2</v>
      </c>
      <c r="G103" s="96"/>
    </row>
    <row r="104" spans="1:7" x14ac:dyDescent="0.25">
      <c r="A104" s="96" t="s">
        <v>613</v>
      </c>
      <c r="B104" s="527" t="s">
        <v>1492</v>
      </c>
      <c r="C104" s="582">
        <v>0.01</v>
      </c>
      <c r="D104" s="128">
        <v>0</v>
      </c>
      <c r="E104" s="128"/>
      <c r="F104" s="128">
        <f t="shared" si="2"/>
        <v>0.01</v>
      </c>
      <c r="G104" s="96"/>
    </row>
    <row r="105" spans="1:7" x14ac:dyDescent="0.25">
      <c r="A105" s="96" t="s">
        <v>614</v>
      </c>
      <c r="B105" s="527" t="s">
        <v>1493</v>
      </c>
      <c r="C105" s="582">
        <v>8.1000000000000003E-2</v>
      </c>
      <c r="D105" s="128">
        <v>0</v>
      </c>
      <c r="E105" s="128"/>
      <c r="F105" s="128">
        <f t="shared" si="2"/>
        <v>8.1000000000000003E-2</v>
      </c>
      <c r="G105" s="96"/>
    </row>
    <row r="106" spans="1:7" x14ac:dyDescent="0.25">
      <c r="A106" s="96" t="s">
        <v>615</v>
      </c>
      <c r="B106" s="527" t="s">
        <v>1494</v>
      </c>
      <c r="C106" s="582">
        <v>0.104</v>
      </c>
      <c r="D106" s="128">
        <v>0</v>
      </c>
      <c r="E106" s="128"/>
      <c r="F106" s="128">
        <f t="shared" si="2"/>
        <v>0.104</v>
      </c>
      <c r="G106" s="96"/>
    </row>
    <row r="107" spans="1:7" x14ac:dyDescent="0.25">
      <c r="A107" s="96" t="s">
        <v>616</v>
      </c>
      <c r="B107" s="527" t="s">
        <v>1495</v>
      </c>
      <c r="C107" s="582">
        <v>0.217</v>
      </c>
      <c r="D107" s="128">
        <v>0</v>
      </c>
      <c r="E107" s="128"/>
      <c r="F107" s="128">
        <f>D107+C107</f>
        <v>0.217</v>
      </c>
      <c r="G107" s="96"/>
    </row>
    <row r="108" spans="1:7" x14ac:dyDescent="0.25">
      <c r="A108" s="96" t="s">
        <v>617</v>
      </c>
      <c r="B108" s="527" t="s">
        <v>1496</v>
      </c>
      <c r="C108" s="582">
        <v>7.3999999999999996E-2</v>
      </c>
      <c r="D108" s="128">
        <v>0</v>
      </c>
      <c r="E108" s="128"/>
      <c r="F108" s="128">
        <f t="shared" si="2"/>
        <v>7.3999999999999996E-2</v>
      </c>
      <c r="G108" s="96"/>
    </row>
    <row r="109" spans="1:7" x14ac:dyDescent="0.25">
      <c r="A109" s="96" t="s">
        <v>618</v>
      </c>
      <c r="B109" s="527" t="s">
        <v>1497</v>
      </c>
      <c r="C109" s="582">
        <v>4.3999999999999997E-2</v>
      </c>
      <c r="D109" s="128">
        <v>0</v>
      </c>
      <c r="E109" s="128"/>
      <c r="F109" s="128">
        <f t="shared" si="2"/>
        <v>4.3999999999999997E-2</v>
      </c>
      <c r="G109" s="96"/>
    </row>
    <row r="110" spans="1:7" x14ac:dyDescent="0.25">
      <c r="A110" s="96" t="s">
        <v>619</v>
      </c>
      <c r="B110" s="527" t="s">
        <v>1498</v>
      </c>
      <c r="C110" s="582">
        <v>7.0000000000000007E-2</v>
      </c>
      <c r="D110" s="128">
        <v>0</v>
      </c>
      <c r="E110" s="128"/>
      <c r="F110" s="128">
        <f t="shared" si="2"/>
        <v>7.0000000000000007E-2</v>
      </c>
      <c r="G110" s="96"/>
    </row>
    <row r="111" spans="1:7" x14ac:dyDescent="0.25">
      <c r="A111" s="96" t="s">
        <v>620</v>
      </c>
      <c r="B111" s="527" t="s">
        <v>1499</v>
      </c>
      <c r="C111" s="582">
        <v>0.08</v>
      </c>
      <c r="D111" s="128">
        <v>0</v>
      </c>
      <c r="E111" s="128"/>
      <c r="F111" s="128">
        <f t="shared" si="2"/>
        <v>0.08</v>
      </c>
      <c r="G111" s="96"/>
    </row>
    <row r="112" spans="1:7" x14ac:dyDescent="0.25">
      <c r="A112" s="96" t="s">
        <v>621</v>
      </c>
      <c r="B112" s="527" t="s">
        <v>1500</v>
      </c>
      <c r="C112" s="582">
        <v>0.06</v>
      </c>
      <c r="D112" s="128">
        <v>0</v>
      </c>
      <c r="E112" s="128"/>
      <c r="F112" s="128">
        <f t="shared" si="2"/>
        <v>0.06</v>
      </c>
      <c r="G112" s="96"/>
    </row>
    <row r="113" spans="1:7" x14ac:dyDescent="0.25">
      <c r="A113" s="96" t="s">
        <v>622</v>
      </c>
      <c r="B113" s="527" t="s">
        <v>1390</v>
      </c>
      <c r="C113" s="582">
        <v>0</v>
      </c>
      <c r="D113" s="128">
        <v>0</v>
      </c>
      <c r="E113" s="128"/>
      <c r="F113" s="128">
        <f t="shared" si="2"/>
        <v>0</v>
      </c>
      <c r="G113" s="96"/>
    </row>
    <row r="114" spans="1:7" x14ac:dyDescent="0.25">
      <c r="A114" s="96" t="s">
        <v>623</v>
      </c>
      <c r="B114" s="527" t="s">
        <v>1501</v>
      </c>
      <c r="C114" s="582">
        <v>1.2999999999999999E-2</v>
      </c>
      <c r="D114" s="128">
        <v>0</v>
      </c>
      <c r="E114" s="128"/>
      <c r="F114" s="128">
        <f t="shared" si="2"/>
        <v>1.2999999999999999E-2</v>
      </c>
      <c r="G114" s="96"/>
    </row>
    <row r="115" spans="1:7" x14ac:dyDescent="0.25">
      <c r="A115" s="96" t="s">
        <v>624</v>
      </c>
      <c r="B115" s="114" t="s">
        <v>608</v>
      </c>
      <c r="C115" s="128"/>
      <c r="D115" s="128"/>
      <c r="E115" s="128"/>
      <c r="F115" s="128"/>
      <c r="G115" s="96"/>
    </row>
    <row r="116" spans="1:7" x14ac:dyDescent="0.25">
      <c r="A116" s="96" t="s">
        <v>625</v>
      </c>
      <c r="B116" s="114" t="s">
        <v>608</v>
      </c>
      <c r="C116" s="128"/>
      <c r="D116" s="128"/>
      <c r="E116" s="128"/>
      <c r="F116" s="128"/>
      <c r="G116" s="96"/>
    </row>
    <row r="117" spans="1:7" x14ac:dyDescent="0.25">
      <c r="A117" s="96" t="s">
        <v>626</v>
      </c>
      <c r="B117" s="114" t="s">
        <v>608</v>
      </c>
      <c r="C117" s="128"/>
      <c r="D117" s="128"/>
      <c r="E117" s="128"/>
      <c r="F117" s="128"/>
      <c r="G117" s="96"/>
    </row>
    <row r="118" spans="1:7" x14ac:dyDescent="0.25">
      <c r="A118" s="96" t="s">
        <v>627</v>
      </c>
      <c r="B118" s="114" t="s">
        <v>608</v>
      </c>
      <c r="C118" s="128"/>
      <c r="D118" s="128"/>
      <c r="E118" s="128"/>
      <c r="F118" s="128"/>
      <c r="G118" s="96"/>
    </row>
    <row r="119" spans="1:7" x14ac:dyDescent="0.25">
      <c r="A119" s="96" t="s">
        <v>628</v>
      </c>
      <c r="B119" s="114" t="s">
        <v>608</v>
      </c>
      <c r="C119" s="128"/>
      <c r="D119" s="128"/>
      <c r="E119" s="128"/>
      <c r="F119" s="128"/>
      <c r="G119" s="96"/>
    </row>
    <row r="120" spans="1:7" x14ac:dyDescent="0.25">
      <c r="A120" s="96" t="s">
        <v>629</v>
      </c>
      <c r="B120" s="114" t="s">
        <v>608</v>
      </c>
      <c r="C120" s="128"/>
      <c r="D120" s="128"/>
      <c r="E120" s="128"/>
      <c r="F120" s="128"/>
      <c r="G120" s="96"/>
    </row>
    <row r="121" spans="1:7" x14ac:dyDescent="0.25">
      <c r="A121" s="96" t="s">
        <v>630</v>
      </c>
      <c r="B121" s="114" t="s">
        <v>608</v>
      </c>
      <c r="C121" s="128"/>
      <c r="D121" s="128"/>
      <c r="E121" s="128"/>
      <c r="F121" s="128"/>
      <c r="G121" s="96"/>
    </row>
    <row r="122" spans="1:7" x14ac:dyDescent="0.25">
      <c r="A122" s="96" t="s">
        <v>631</v>
      </c>
      <c r="B122" s="114" t="s">
        <v>608</v>
      </c>
      <c r="C122" s="128"/>
      <c r="D122" s="128"/>
      <c r="E122" s="128"/>
      <c r="F122" s="128"/>
      <c r="G122" s="96"/>
    </row>
    <row r="123" spans="1:7" x14ac:dyDescent="0.25">
      <c r="A123" s="96" t="s">
        <v>632</v>
      </c>
      <c r="B123" s="114" t="s">
        <v>608</v>
      </c>
      <c r="C123" s="128"/>
      <c r="D123" s="128"/>
      <c r="E123" s="128"/>
      <c r="F123" s="128"/>
      <c r="G123" s="96"/>
    </row>
    <row r="124" spans="1:7" x14ac:dyDescent="0.25">
      <c r="A124" s="96" t="s">
        <v>633</v>
      </c>
      <c r="B124" s="114" t="s">
        <v>608</v>
      </c>
      <c r="C124" s="128"/>
      <c r="D124" s="128"/>
      <c r="E124" s="128"/>
      <c r="F124" s="128"/>
      <c r="G124" s="96"/>
    </row>
    <row r="125" spans="1:7" x14ac:dyDescent="0.25">
      <c r="A125" s="96" t="s">
        <v>634</v>
      </c>
      <c r="B125" s="114" t="s">
        <v>608</v>
      </c>
      <c r="C125" s="128"/>
      <c r="D125" s="128"/>
      <c r="E125" s="128"/>
      <c r="F125" s="128"/>
      <c r="G125" s="96"/>
    </row>
    <row r="126" spans="1:7" x14ac:dyDescent="0.25">
      <c r="A126" s="96" t="s">
        <v>635</v>
      </c>
      <c r="B126" s="114" t="s">
        <v>608</v>
      </c>
      <c r="C126" s="128"/>
      <c r="D126" s="128"/>
      <c r="E126" s="128"/>
      <c r="F126" s="128"/>
      <c r="G126" s="96"/>
    </row>
    <row r="127" spans="1:7" x14ac:dyDescent="0.25">
      <c r="A127" s="96" t="s">
        <v>636</v>
      </c>
      <c r="B127" s="114" t="s">
        <v>608</v>
      </c>
      <c r="C127" s="128"/>
      <c r="D127" s="128"/>
      <c r="E127" s="128"/>
      <c r="F127" s="128"/>
      <c r="G127" s="96"/>
    </row>
    <row r="128" spans="1:7" x14ac:dyDescent="0.25">
      <c r="A128" s="96" t="s">
        <v>637</v>
      </c>
      <c r="B128" s="114" t="s">
        <v>608</v>
      </c>
      <c r="C128" s="128"/>
      <c r="D128" s="128"/>
      <c r="E128" s="128"/>
      <c r="F128" s="128"/>
      <c r="G128" s="96"/>
    </row>
    <row r="129" spans="1:7" x14ac:dyDescent="0.25">
      <c r="A129" s="96" t="s">
        <v>638</v>
      </c>
      <c r="B129" s="114" t="s">
        <v>608</v>
      </c>
      <c r="C129" s="128"/>
      <c r="D129" s="128"/>
      <c r="E129" s="128"/>
      <c r="F129" s="128"/>
      <c r="G129" s="96"/>
    </row>
    <row r="130" spans="1:7" x14ac:dyDescent="0.25">
      <c r="A130" s="96" t="s">
        <v>1286</v>
      </c>
      <c r="B130" s="114" t="s">
        <v>608</v>
      </c>
      <c r="C130" s="128"/>
      <c r="D130" s="128"/>
      <c r="E130" s="128"/>
      <c r="F130" s="128"/>
      <c r="G130" s="96"/>
    </row>
    <row r="131" spans="1:7" x14ac:dyDescent="0.25">
      <c r="A131" s="96" t="s">
        <v>1287</v>
      </c>
      <c r="B131" s="114" t="s">
        <v>608</v>
      </c>
      <c r="C131" s="128"/>
      <c r="D131" s="128"/>
      <c r="E131" s="128"/>
      <c r="F131" s="128"/>
      <c r="G131" s="96"/>
    </row>
    <row r="132" spans="1:7" x14ac:dyDescent="0.25">
      <c r="A132" s="96" t="s">
        <v>1288</v>
      </c>
      <c r="B132" s="114" t="s">
        <v>608</v>
      </c>
      <c r="C132" s="128"/>
      <c r="D132" s="128"/>
      <c r="E132" s="128"/>
      <c r="F132" s="128"/>
      <c r="G132" s="96"/>
    </row>
    <row r="133" spans="1:7" x14ac:dyDescent="0.25">
      <c r="A133" s="96" t="s">
        <v>1289</v>
      </c>
      <c r="B133" s="114" t="s">
        <v>608</v>
      </c>
      <c r="C133" s="128"/>
      <c r="D133" s="128"/>
      <c r="E133" s="128"/>
      <c r="F133" s="128"/>
      <c r="G133" s="96"/>
    </row>
    <row r="134" spans="1:7" x14ac:dyDescent="0.25">
      <c r="A134" s="96" t="s">
        <v>1290</v>
      </c>
      <c r="B134" s="114" t="s">
        <v>608</v>
      </c>
      <c r="C134" s="128"/>
      <c r="D134" s="128"/>
      <c r="E134" s="128"/>
      <c r="F134" s="128"/>
      <c r="G134" s="96"/>
    </row>
    <row r="135" spans="1:7" x14ac:dyDescent="0.25">
      <c r="A135" s="96" t="s">
        <v>1291</v>
      </c>
      <c r="B135" s="114" t="s">
        <v>608</v>
      </c>
      <c r="C135" s="128"/>
      <c r="D135" s="128"/>
      <c r="E135" s="128"/>
      <c r="F135" s="128"/>
      <c r="G135" s="96"/>
    </row>
    <row r="136" spans="1:7" x14ac:dyDescent="0.25">
      <c r="A136" s="96" t="s">
        <v>1292</v>
      </c>
      <c r="B136" s="114" t="s">
        <v>608</v>
      </c>
      <c r="C136" s="128"/>
      <c r="D136" s="128"/>
      <c r="E136" s="128"/>
      <c r="F136" s="128"/>
      <c r="G136" s="96"/>
    </row>
    <row r="137" spans="1:7" x14ac:dyDescent="0.25">
      <c r="A137" s="96" t="s">
        <v>1293</v>
      </c>
      <c r="B137" s="114" t="s">
        <v>608</v>
      </c>
      <c r="C137" s="128"/>
      <c r="D137" s="128"/>
      <c r="E137" s="128"/>
      <c r="F137" s="128"/>
      <c r="G137" s="96"/>
    </row>
    <row r="138" spans="1:7" x14ac:dyDescent="0.25">
      <c r="A138" s="96" t="s">
        <v>1294</v>
      </c>
      <c r="B138" s="114" t="s">
        <v>608</v>
      </c>
      <c r="C138" s="128"/>
      <c r="D138" s="128"/>
      <c r="E138" s="128"/>
      <c r="F138" s="128"/>
      <c r="G138" s="96"/>
    </row>
    <row r="139" spans="1:7" x14ac:dyDescent="0.25">
      <c r="A139" s="96" t="s">
        <v>1295</v>
      </c>
      <c r="B139" s="114" t="s">
        <v>608</v>
      </c>
      <c r="C139" s="128"/>
      <c r="D139" s="128"/>
      <c r="E139" s="128"/>
      <c r="F139" s="128"/>
      <c r="G139" s="96"/>
    </row>
    <row r="140" spans="1:7" x14ac:dyDescent="0.25">
      <c r="A140" s="96" t="s">
        <v>1296</v>
      </c>
      <c r="B140" s="114" t="s">
        <v>608</v>
      </c>
      <c r="C140" s="128"/>
      <c r="D140" s="128"/>
      <c r="E140" s="128"/>
      <c r="F140" s="128"/>
      <c r="G140" s="96"/>
    </row>
    <row r="141" spans="1:7" x14ac:dyDescent="0.25">
      <c r="A141" s="96" t="s">
        <v>1297</v>
      </c>
      <c r="B141" s="114" t="s">
        <v>608</v>
      </c>
      <c r="C141" s="128"/>
      <c r="D141" s="128"/>
      <c r="E141" s="128"/>
      <c r="F141" s="128"/>
      <c r="G141" s="96"/>
    </row>
    <row r="142" spans="1:7" x14ac:dyDescent="0.25">
      <c r="A142" s="96" t="s">
        <v>1298</v>
      </c>
      <c r="B142" s="114" t="s">
        <v>608</v>
      </c>
      <c r="C142" s="128"/>
      <c r="D142" s="128"/>
      <c r="E142" s="128"/>
      <c r="F142" s="128"/>
      <c r="G142" s="96"/>
    </row>
    <row r="143" spans="1:7" x14ac:dyDescent="0.25">
      <c r="A143" s="96" t="s">
        <v>1299</v>
      </c>
      <c r="B143" s="114" t="s">
        <v>608</v>
      </c>
      <c r="C143" s="128"/>
      <c r="D143" s="128"/>
      <c r="E143" s="128"/>
      <c r="F143" s="128"/>
      <c r="G143" s="96"/>
    </row>
    <row r="144" spans="1:7" x14ac:dyDescent="0.25">
      <c r="A144" s="96" t="s">
        <v>1300</v>
      </c>
      <c r="B144" s="114" t="s">
        <v>608</v>
      </c>
      <c r="C144" s="128"/>
      <c r="D144" s="128"/>
      <c r="E144" s="128"/>
      <c r="F144" s="128"/>
      <c r="G144" s="96"/>
    </row>
    <row r="145" spans="1:7" x14ac:dyDescent="0.25">
      <c r="A145" s="96" t="s">
        <v>1301</v>
      </c>
      <c r="B145" s="114" t="s">
        <v>608</v>
      </c>
      <c r="C145" s="128"/>
      <c r="D145" s="128"/>
      <c r="E145" s="128"/>
      <c r="F145" s="128"/>
      <c r="G145" s="96"/>
    </row>
    <row r="146" spans="1:7" x14ac:dyDescent="0.25">
      <c r="A146" s="96" t="s">
        <v>1302</v>
      </c>
      <c r="B146" s="114" t="s">
        <v>608</v>
      </c>
      <c r="C146" s="128"/>
      <c r="D146" s="128"/>
      <c r="E146" s="128"/>
      <c r="F146" s="128"/>
      <c r="G146" s="96"/>
    </row>
    <row r="147" spans="1:7" x14ac:dyDescent="0.25">
      <c r="A147" s="96" t="s">
        <v>1303</v>
      </c>
      <c r="B147" s="114" t="s">
        <v>608</v>
      </c>
      <c r="C147" s="128"/>
      <c r="D147" s="128"/>
      <c r="E147" s="128"/>
      <c r="F147" s="128"/>
      <c r="G147" s="96"/>
    </row>
    <row r="148" spans="1:7" x14ac:dyDescent="0.25">
      <c r="A148" s="96" t="s">
        <v>1304</v>
      </c>
      <c r="B148" s="114" t="s">
        <v>608</v>
      </c>
      <c r="C148" s="128"/>
      <c r="D148" s="128"/>
      <c r="E148" s="128"/>
      <c r="F148" s="128"/>
      <c r="G148" s="96"/>
    </row>
    <row r="149" spans="1:7" ht="15" customHeight="1" x14ac:dyDescent="0.25">
      <c r="A149" s="104"/>
      <c r="B149" s="105" t="s">
        <v>639</v>
      </c>
      <c r="C149" s="104" t="s">
        <v>514</v>
      </c>
      <c r="D149" s="104" t="s">
        <v>515</v>
      </c>
      <c r="E149" s="111"/>
      <c r="F149" s="106" t="s">
        <v>480</v>
      </c>
      <c r="G149" s="106"/>
    </row>
    <row r="150" spans="1:7" x14ac:dyDescent="0.25">
      <c r="A150" s="96" t="s">
        <v>640</v>
      </c>
      <c r="B150" s="96" t="s">
        <v>641</v>
      </c>
      <c r="C150" s="582">
        <v>0.82699999999999996</v>
      </c>
      <c r="D150" s="128">
        <v>0</v>
      </c>
      <c r="E150" s="129"/>
      <c r="F150" s="128">
        <f>C150+D150</f>
        <v>0.82699999999999996</v>
      </c>
    </row>
    <row r="151" spans="1:7" x14ac:dyDescent="0.25">
      <c r="A151" s="96" t="s">
        <v>642</v>
      </c>
      <c r="B151" s="96" t="s">
        <v>643</v>
      </c>
      <c r="C151" s="582">
        <f>C153+C154+C155</f>
        <v>0.17299999999999999</v>
      </c>
      <c r="D151" s="128">
        <v>0</v>
      </c>
      <c r="E151" s="129"/>
      <c r="F151" s="128">
        <f t="shared" ref="F151:F155" si="3">C151+D151</f>
        <v>0.17299999999999999</v>
      </c>
    </row>
    <row r="152" spans="1:7" x14ac:dyDescent="0.25">
      <c r="A152" s="96" t="s">
        <v>644</v>
      </c>
      <c r="B152" s="96" t="s">
        <v>94</v>
      </c>
      <c r="C152" s="582">
        <v>0</v>
      </c>
      <c r="D152" s="128">
        <v>0</v>
      </c>
      <c r="E152" s="129"/>
      <c r="F152" s="128">
        <f t="shared" si="3"/>
        <v>0</v>
      </c>
    </row>
    <row r="153" spans="1:7" outlineLevel="1" x14ac:dyDescent="0.25">
      <c r="A153" s="96" t="s">
        <v>645</v>
      </c>
      <c r="B153" s="535" t="s">
        <v>1556</v>
      </c>
      <c r="C153" s="582">
        <v>0.14199999999999999</v>
      </c>
      <c r="D153" s="128">
        <v>0</v>
      </c>
      <c r="E153" s="129"/>
      <c r="F153" s="128">
        <f>C153+D153</f>
        <v>0.14199999999999999</v>
      </c>
    </row>
    <row r="154" spans="1:7" outlineLevel="1" x14ac:dyDescent="0.25">
      <c r="A154" s="96" t="s">
        <v>646</v>
      </c>
      <c r="B154" s="535" t="s">
        <v>1557</v>
      </c>
      <c r="C154" s="582">
        <v>0.03</v>
      </c>
      <c r="D154" s="128">
        <v>0</v>
      </c>
      <c r="E154" s="129"/>
      <c r="F154" s="128">
        <f t="shared" si="3"/>
        <v>0.03</v>
      </c>
    </row>
    <row r="155" spans="1:7" outlineLevel="1" x14ac:dyDescent="0.25">
      <c r="A155" s="96" t="s">
        <v>647</v>
      </c>
      <c r="B155" s="535" t="s">
        <v>1558</v>
      </c>
      <c r="C155" s="582">
        <v>1E-3</v>
      </c>
      <c r="D155" s="128">
        <v>0</v>
      </c>
      <c r="E155" s="129"/>
      <c r="F155" s="128">
        <f t="shared" si="3"/>
        <v>1E-3</v>
      </c>
    </row>
    <row r="156" spans="1:7" outlineLevel="1" x14ac:dyDescent="0.25">
      <c r="A156" s="96" t="s">
        <v>648</v>
      </c>
      <c r="C156" s="128"/>
      <c r="D156" s="128"/>
      <c r="E156" s="129"/>
      <c r="F156" s="128"/>
    </row>
    <row r="157" spans="1:7" outlineLevel="1" x14ac:dyDescent="0.25">
      <c r="A157" s="96" t="s">
        <v>649</v>
      </c>
      <c r="C157" s="128"/>
      <c r="D157" s="128"/>
      <c r="E157" s="129"/>
      <c r="F157" s="128"/>
    </row>
    <row r="158" spans="1:7" outlineLevel="1" x14ac:dyDescent="0.25">
      <c r="A158" s="96" t="s">
        <v>650</v>
      </c>
      <c r="C158" s="128"/>
      <c r="D158" s="128"/>
      <c r="E158" s="129"/>
      <c r="F158" s="128"/>
    </row>
    <row r="159" spans="1:7" ht="15" customHeight="1" x14ac:dyDescent="0.25">
      <c r="A159" s="104"/>
      <c r="B159" s="105" t="s">
        <v>651</v>
      </c>
      <c r="C159" s="104" t="s">
        <v>514</v>
      </c>
      <c r="D159" s="104" t="s">
        <v>515</v>
      </c>
      <c r="E159" s="111"/>
      <c r="F159" s="106" t="s">
        <v>480</v>
      </c>
      <c r="G159" s="106"/>
    </row>
    <row r="160" spans="1:7" x14ac:dyDescent="0.25">
      <c r="A160" s="96" t="s">
        <v>652</v>
      </c>
      <c r="B160" s="96" t="s">
        <v>653</v>
      </c>
      <c r="C160" s="582">
        <v>1.4E-2</v>
      </c>
      <c r="D160" s="128">
        <v>0</v>
      </c>
      <c r="E160" s="129"/>
      <c r="F160" s="128">
        <f t="shared" ref="F160:F162" si="4">C160+D160</f>
        <v>1.4E-2</v>
      </c>
    </row>
    <row r="161" spans="1:7" x14ac:dyDescent="0.25">
      <c r="A161" s="96" t="s">
        <v>654</v>
      </c>
      <c r="B161" s="96" t="s">
        <v>655</v>
      </c>
      <c r="C161" s="582">
        <v>0.98599999999999999</v>
      </c>
      <c r="D161" s="128">
        <v>0</v>
      </c>
      <c r="E161" s="129"/>
      <c r="F161" s="128">
        <f t="shared" si="4"/>
        <v>0.98599999999999999</v>
      </c>
    </row>
    <row r="162" spans="1:7" x14ac:dyDescent="0.25">
      <c r="A162" s="96" t="s">
        <v>656</v>
      </c>
      <c r="B162" s="96" t="s">
        <v>94</v>
      </c>
      <c r="C162" s="582">
        <v>0</v>
      </c>
      <c r="D162" s="128">
        <v>0</v>
      </c>
      <c r="E162" s="129"/>
      <c r="F162" s="128">
        <f t="shared" si="4"/>
        <v>0</v>
      </c>
    </row>
    <row r="163" spans="1:7" outlineLevel="1" x14ac:dyDescent="0.25">
      <c r="A163" s="96" t="s">
        <v>657</v>
      </c>
      <c r="E163" s="91"/>
    </row>
    <row r="164" spans="1:7" outlineLevel="1" x14ac:dyDescent="0.25">
      <c r="A164" s="96" t="s">
        <v>658</v>
      </c>
      <c r="E164" s="91"/>
    </row>
    <row r="165" spans="1:7" outlineLevel="1" x14ac:dyDescent="0.25">
      <c r="A165" s="96" t="s">
        <v>659</v>
      </c>
      <c r="E165" s="91"/>
    </row>
    <row r="166" spans="1:7" outlineLevel="1" x14ac:dyDescent="0.25">
      <c r="A166" s="96" t="s">
        <v>660</v>
      </c>
      <c r="E166" s="91"/>
    </row>
    <row r="167" spans="1:7" outlineLevel="1" x14ac:dyDescent="0.25">
      <c r="A167" s="96" t="s">
        <v>661</v>
      </c>
      <c r="E167" s="91"/>
    </row>
    <row r="168" spans="1:7" outlineLevel="1" x14ac:dyDescent="0.25">
      <c r="A168" s="96" t="s">
        <v>662</v>
      </c>
      <c r="E168" s="91"/>
    </row>
    <row r="169" spans="1:7" ht="15" customHeight="1" x14ac:dyDescent="0.25">
      <c r="A169" s="104"/>
      <c r="B169" s="105" t="s">
        <v>663</v>
      </c>
      <c r="C169" s="104" t="s">
        <v>514</v>
      </c>
      <c r="D169" s="104" t="s">
        <v>515</v>
      </c>
      <c r="E169" s="111"/>
      <c r="F169" s="106" t="s">
        <v>480</v>
      </c>
      <c r="G169" s="106"/>
    </row>
    <row r="170" spans="1:7" x14ac:dyDescent="0.25">
      <c r="A170" s="96" t="s">
        <v>664</v>
      </c>
      <c r="B170" s="115" t="s">
        <v>665</v>
      </c>
      <c r="C170" s="582">
        <v>3.3000000000000002E-2</v>
      </c>
      <c r="D170" s="128">
        <v>0</v>
      </c>
      <c r="E170" s="129"/>
      <c r="F170" s="128">
        <f>D170+C170</f>
        <v>3.3000000000000002E-2</v>
      </c>
    </row>
    <row r="171" spans="1:7" x14ac:dyDescent="0.25">
      <c r="A171" s="96" t="s">
        <v>666</v>
      </c>
      <c r="B171" s="115" t="s">
        <v>667</v>
      </c>
      <c r="C171" s="582">
        <v>6.8000000000000005E-2</v>
      </c>
      <c r="D171" s="128">
        <v>0</v>
      </c>
      <c r="E171" s="129"/>
      <c r="F171" s="128">
        <f t="shared" ref="F171:F174" si="5">D171+C171</f>
        <v>6.8000000000000005E-2</v>
      </c>
    </row>
    <row r="172" spans="1:7" x14ac:dyDescent="0.25">
      <c r="A172" s="96" t="s">
        <v>668</v>
      </c>
      <c r="B172" s="115" t="s">
        <v>669</v>
      </c>
      <c r="C172" s="582">
        <v>6.8000000000000005E-2</v>
      </c>
      <c r="D172" s="128">
        <v>0</v>
      </c>
      <c r="E172" s="128"/>
      <c r="F172" s="128">
        <f t="shared" si="5"/>
        <v>6.8000000000000005E-2</v>
      </c>
    </row>
    <row r="173" spans="1:7" x14ac:dyDescent="0.25">
      <c r="A173" s="96" t="s">
        <v>670</v>
      </c>
      <c r="B173" s="115" t="s">
        <v>671</v>
      </c>
      <c r="C173" s="582">
        <v>0.161</v>
      </c>
      <c r="D173" s="128">
        <v>0</v>
      </c>
      <c r="E173" s="128"/>
      <c r="F173" s="128">
        <f t="shared" si="5"/>
        <v>0.161</v>
      </c>
    </row>
    <row r="174" spans="1:7" x14ac:dyDescent="0.25">
      <c r="A174" s="96" t="s">
        <v>672</v>
      </c>
      <c r="B174" s="115" t="s">
        <v>673</v>
      </c>
      <c r="C174" s="582">
        <v>0.67</v>
      </c>
      <c r="D174" s="128">
        <v>0</v>
      </c>
      <c r="E174" s="128"/>
      <c r="F174" s="128">
        <f t="shared" si="5"/>
        <v>0.67</v>
      </c>
    </row>
    <row r="175" spans="1:7" outlineLevel="1" x14ac:dyDescent="0.25">
      <c r="A175" s="96" t="s">
        <v>674</v>
      </c>
      <c r="B175" s="112"/>
      <c r="C175" s="128"/>
      <c r="D175" s="128"/>
      <c r="E175" s="128"/>
      <c r="F175" s="128"/>
    </row>
    <row r="176" spans="1:7" outlineLevel="1" x14ac:dyDescent="0.25">
      <c r="A176" s="96" t="s">
        <v>675</v>
      </c>
      <c r="B176" s="112"/>
      <c r="C176" s="128"/>
      <c r="D176" s="128"/>
      <c r="E176" s="128"/>
      <c r="F176" s="128"/>
    </row>
    <row r="177" spans="1:7" outlineLevel="1" x14ac:dyDescent="0.25">
      <c r="A177" s="96" t="s">
        <v>676</v>
      </c>
      <c r="B177" s="115"/>
      <c r="C177" s="128"/>
      <c r="D177" s="128"/>
      <c r="E177" s="128"/>
      <c r="F177" s="128"/>
    </row>
    <row r="178" spans="1:7" outlineLevel="1" x14ac:dyDescent="0.25">
      <c r="A178" s="96" t="s">
        <v>677</v>
      </c>
      <c r="B178" s="115"/>
      <c r="C178" s="128"/>
      <c r="D178" s="128"/>
      <c r="E178" s="128"/>
      <c r="F178" s="128"/>
    </row>
    <row r="179" spans="1:7" ht="15" customHeight="1" x14ac:dyDescent="0.25">
      <c r="A179" s="104"/>
      <c r="B179" s="105" t="s">
        <v>678</v>
      </c>
      <c r="C179" s="104" t="s">
        <v>514</v>
      </c>
      <c r="D179" s="104" t="s">
        <v>515</v>
      </c>
      <c r="E179" s="111"/>
      <c r="F179" s="106" t="s">
        <v>480</v>
      </c>
      <c r="G179" s="106"/>
    </row>
    <row r="180" spans="1:7" x14ac:dyDescent="0.25">
      <c r="A180" s="96" t="s">
        <v>679</v>
      </c>
      <c r="B180" s="96" t="s">
        <v>680</v>
      </c>
      <c r="C180" s="128">
        <v>0</v>
      </c>
      <c r="D180" s="128">
        <v>0</v>
      </c>
      <c r="E180" s="129"/>
      <c r="F180" s="128">
        <f>D180+C180</f>
        <v>0</v>
      </c>
    </row>
    <row r="181" spans="1:7" outlineLevel="1" x14ac:dyDescent="0.25">
      <c r="A181" s="96" t="s">
        <v>681</v>
      </c>
      <c r="B181" s="116"/>
      <c r="C181" s="128"/>
      <c r="D181" s="128"/>
      <c r="E181" s="129"/>
      <c r="F181" s="128"/>
    </row>
    <row r="182" spans="1:7" outlineLevel="1" x14ac:dyDescent="0.25">
      <c r="A182" s="96" t="s">
        <v>682</v>
      </c>
      <c r="B182" s="116"/>
      <c r="C182" s="128"/>
      <c r="D182" s="128"/>
      <c r="E182" s="129"/>
      <c r="F182" s="128"/>
    </row>
    <row r="183" spans="1:7" outlineLevel="1" x14ac:dyDescent="0.25">
      <c r="A183" s="96" t="s">
        <v>683</v>
      </c>
      <c r="B183" s="116"/>
      <c r="C183" s="128"/>
      <c r="D183" s="128"/>
      <c r="E183" s="129"/>
      <c r="F183" s="128"/>
    </row>
    <row r="184" spans="1:7" outlineLevel="1" x14ac:dyDescent="0.25">
      <c r="A184" s="96" t="s">
        <v>684</v>
      </c>
      <c r="B184" s="116"/>
      <c r="C184" s="128"/>
      <c r="D184" s="128"/>
      <c r="E184" s="129"/>
      <c r="F184" s="128"/>
    </row>
    <row r="185" spans="1:7" ht="18.75" x14ac:dyDescent="0.25">
      <c r="A185" s="117"/>
      <c r="B185" s="118" t="s">
        <v>477</v>
      </c>
      <c r="C185" s="117"/>
      <c r="D185" s="117"/>
      <c r="E185" s="117"/>
      <c r="F185" s="119"/>
      <c r="G185" s="119"/>
    </row>
    <row r="186" spans="1:7" ht="15" customHeight="1" x14ac:dyDescent="0.25">
      <c r="A186" s="104"/>
      <c r="B186" s="105" t="s">
        <v>685</v>
      </c>
      <c r="C186" s="104" t="s">
        <v>686</v>
      </c>
      <c r="D186" s="104" t="s">
        <v>687</v>
      </c>
      <c r="E186" s="111"/>
      <c r="F186" s="104" t="s">
        <v>514</v>
      </c>
      <c r="G186" s="104" t="s">
        <v>688</v>
      </c>
    </row>
    <row r="187" spans="1:7" x14ac:dyDescent="0.25">
      <c r="A187" s="96" t="s">
        <v>689</v>
      </c>
      <c r="B187" s="114" t="s">
        <v>690</v>
      </c>
      <c r="C187" s="571">
        <v>67879</v>
      </c>
      <c r="E187" s="120"/>
      <c r="F187" s="121"/>
      <c r="G187" s="121"/>
    </row>
    <row r="188" spans="1:7" x14ac:dyDescent="0.25">
      <c r="A188" s="120"/>
      <c r="B188" s="122"/>
      <c r="C188" s="120"/>
      <c r="D188" s="120"/>
      <c r="E188" s="120"/>
      <c r="F188" s="121"/>
      <c r="G188" s="121"/>
    </row>
    <row r="189" spans="1:7" x14ac:dyDescent="0.25">
      <c r="B189" s="114" t="s">
        <v>691</v>
      </c>
      <c r="C189" s="120"/>
      <c r="D189" s="120"/>
      <c r="E189" s="120"/>
      <c r="F189" s="121"/>
      <c r="G189" s="121"/>
    </row>
    <row r="190" spans="1:7" x14ac:dyDescent="0.25">
      <c r="A190" s="96" t="s">
        <v>692</v>
      </c>
      <c r="B190" s="527" t="s">
        <v>1578</v>
      </c>
      <c r="C190" s="571">
        <v>30641</v>
      </c>
      <c r="D190" s="583">
        <v>544817</v>
      </c>
      <c r="E190" s="120"/>
      <c r="F190" s="107">
        <f>IF($C$214=0,"",IF(C190="[for completion]","",IF(C190="","",C190/$C$214)))</f>
        <v>0.78841601482091395</v>
      </c>
      <c r="G190" s="107">
        <f>IF($D$214=0,"",IF(D190="[for completion]","",IF(D190="","",D190/$D$214)))</f>
        <v>0.95158059101650716</v>
      </c>
    </row>
    <row r="191" spans="1:7" x14ac:dyDescent="0.25">
      <c r="A191" s="96" t="s">
        <v>693</v>
      </c>
      <c r="B191" s="527" t="s">
        <v>1579</v>
      </c>
      <c r="C191" s="571">
        <v>6342</v>
      </c>
      <c r="D191" s="583">
        <v>24150</v>
      </c>
      <c r="E191" s="120"/>
      <c r="F191" s="107">
        <f t="shared" ref="F191:F213" si="6">IF($C$214=0,"",IF(C191="[for completion]","",IF(C191="","",C191/$C$214)))</f>
        <v>0.16318443804034583</v>
      </c>
      <c r="G191" s="107">
        <f t="shared" ref="G191:G213" si="7">IF($D$214=0,"",IF(D191="[for completion]","",IF(D191="","",D191/$D$214)))</f>
        <v>4.2180532679869841E-2</v>
      </c>
    </row>
    <row r="192" spans="1:7" x14ac:dyDescent="0.25">
      <c r="A192" s="96" t="s">
        <v>694</v>
      </c>
      <c r="B192" s="527" t="s">
        <v>1580</v>
      </c>
      <c r="C192" s="571">
        <v>1311</v>
      </c>
      <c r="D192" s="583">
        <v>2809</v>
      </c>
      <c r="E192" s="120"/>
      <c r="F192" s="107">
        <f t="shared" si="6"/>
        <v>3.3733017702758335E-2</v>
      </c>
      <c r="G192" s="107">
        <f t="shared" si="7"/>
        <v>4.9062159957662275E-3</v>
      </c>
    </row>
    <row r="193" spans="1:7" x14ac:dyDescent="0.25">
      <c r="A193" s="96" t="s">
        <v>695</v>
      </c>
      <c r="B193" s="527" t="s">
        <v>1581</v>
      </c>
      <c r="C193" s="571">
        <v>363</v>
      </c>
      <c r="D193" s="583">
        <v>531</v>
      </c>
      <c r="E193" s="120"/>
      <c r="F193" s="107">
        <f t="shared" si="6"/>
        <v>9.340263482914779E-3</v>
      </c>
      <c r="G193" s="107">
        <f t="shared" si="7"/>
        <v>9.274477371847158E-4</v>
      </c>
    </row>
    <row r="194" spans="1:7" x14ac:dyDescent="0.25">
      <c r="A194" s="96" t="s">
        <v>696</v>
      </c>
      <c r="B194" s="527" t="s">
        <v>1582</v>
      </c>
      <c r="C194" s="571">
        <v>207</v>
      </c>
      <c r="D194" s="583">
        <v>232</v>
      </c>
      <c r="E194" s="120"/>
      <c r="F194" s="107">
        <f t="shared" si="6"/>
        <v>5.3262659530671054E-3</v>
      </c>
      <c r="G194" s="107">
        <f t="shared" si="7"/>
        <v>4.0521257067204153E-4</v>
      </c>
    </row>
    <row r="195" spans="1:7" x14ac:dyDescent="0.25">
      <c r="A195" s="96" t="s">
        <v>697</v>
      </c>
      <c r="B195" s="527" t="s">
        <v>1583</v>
      </c>
      <c r="C195" s="571">
        <v>0</v>
      </c>
      <c r="D195" s="583">
        <v>0</v>
      </c>
      <c r="E195" s="120"/>
      <c r="F195" s="107">
        <f t="shared" si="6"/>
        <v>0</v>
      </c>
      <c r="G195" s="107">
        <f t="shared" si="7"/>
        <v>0</v>
      </c>
    </row>
    <row r="196" spans="1:7" x14ac:dyDescent="0.25">
      <c r="A196" s="96" t="s">
        <v>698</v>
      </c>
      <c r="B196" s="114" t="s">
        <v>608</v>
      </c>
      <c r="E196" s="120"/>
      <c r="F196" s="107" t="str">
        <f t="shared" si="6"/>
        <v/>
      </c>
      <c r="G196" s="107" t="str">
        <f t="shared" si="7"/>
        <v/>
      </c>
    </row>
    <row r="197" spans="1:7" x14ac:dyDescent="0.25">
      <c r="A197" s="96" t="s">
        <v>699</v>
      </c>
      <c r="B197" s="114" t="s">
        <v>608</v>
      </c>
      <c r="E197" s="120"/>
      <c r="F197" s="107" t="str">
        <f t="shared" si="6"/>
        <v/>
      </c>
      <c r="G197" s="107" t="str">
        <f t="shared" si="7"/>
        <v/>
      </c>
    </row>
    <row r="198" spans="1:7" x14ac:dyDescent="0.25">
      <c r="A198" s="96" t="s">
        <v>700</v>
      </c>
      <c r="B198" s="114" t="s">
        <v>608</v>
      </c>
      <c r="E198" s="120"/>
      <c r="F198" s="107" t="str">
        <f t="shared" si="6"/>
        <v/>
      </c>
      <c r="G198" s="107" t="str">
        <f t="shared" si="7"/>
        <v/>
      </c>
    </row>
    <row r="199" spans="1:7" x14ac:dyDescent="0.25">
      <c r="A199" s="96" t="s">
        <v>701</v>
      </c>
      <c r="B199" s="114" t="s">
        <v>608</v>
      </c>
      <c r="E199" s="114"/>
      <c r="F199" s="107" t="str">
        <f t="shared" si="6"/>
        <v/>
      </c>
      <c r="G199" s="107" t="str">
        <f t="shared" si="7"/>
        <v/>
      </c>
    </row>
    <row r="200" spans="1:7" x14ac:dyDescent="0.25">
      <c r="A200" s="96" t="s">
        <v>702</v>
      </c>
      <c r="B200" s="114" t="s">
        <v>608</v>
      </c>
      <c r="E200" s="114"/>
      <c r="F200" s="107" t="str">
        <f t="shared" si="6"/>
        <v/>
      </c>
      <c r="G200" s="107" t="str">
        <f t="shared" si="7"/>
        <v/>
      </c>
    </row>
    <row r="201" spans="1:7" x14ac:dyDescent="0.25">
      <c r="A201" s="96" t="s">
        <v>703</v>
      </c>
      <c r="B201" s="114" t="s">
        <v>608</v>
      </c>
      <c r="E201" s="114"/>
      <c r="F201" s="107" t="str">
        <f t="shared" si="6"/>
        <v/>
      </c>
      <c r="G201" s="107" t="str">
        <f t="shared" si="7"/>
        <v/>
      </c>
    </row>
    <row r="202" spans="1:7" x14ac:dyDescent="0.25">
      <c r="A202" s="96" t="s">
        <v>704</v>
      </c>
      <c r="B202" s="114" t="s">
        <v>608</v>
      </c>
      <c r="E202" s="114"/>
      <c r="F202" s="107" t="str">
        <f t="shared" si="6"/>
        <v/>
      </c>
      <c r="G202" s="107" t="str">
        <f t="shared" si="7"/>
        <v/>
      </c>
    </row>
    <row r="203" spans="1:7" x14ac:dyDescent="0.25">
      <c r="A203" s="96" t="s">
        <v>705</v>
      </c>
      <c r="B203" s="114" t="s">
        <v>608</v>
      </c>
      <c r="E203" s="114"/>
      <c r="F203" s="107" t="str">
        <f t="shared" si="6"/>
        <v/>
      </c>
      <c r="G203" s="107" t="str">
        <f t="shared" si="7"/>
        <v/>
      </c>
    </row>
    <row r="204" spans="1:7" x14ac:dyDescent="0.25">
      <c r="A204" s="96" t="s">
        <v>706</v>
      </c>
      <c r="B204" s="114" t="s">
        <v>608</v>
      </c>
      <c r="E204" s="114"/>
      <c r="F204" s="107" t="str">
        <f t="shared" si="6"/>
        <v/>
      </c>
      <c r="G204" s="107" t="str">
        <f t="shared" si="7"/>
        <v/>
      </c>
    </row>
    <row r="205" spans="1:7" x14ac:dyDescent="0.25">
      <c r="A205" s="96" t="s">
        <v>707</v>
      </c>
      <c r="B205" s="114" t="s">
        <v>608</v>
      </c>
      <c r="F205" s="107" t="str">
        <f t="shared" si="6"/>
        <v/>
      </c>
      <c r="G205" s="107" t="str">
        <f t="shared" si="7"/>
        <v/>
      </c>
    </row>
    <row r="206" spans="1:7" x14ac:dyDescent="0.25">
      <c r="A206" s="96" t="s">
        <v>708</v>
      </c>
      <c r="B206" s="114" t="s">
        <v>608</v>
      </c>
      <c r="E206" s="109"/>
      <c r="F206" s="107" t="str">
        <f t="shared" si="6"/>
        <v/>
      </c>
      <c r="G206" s="107" t="str">
        <f t="shared" si="7"/>
        <v/>
      </c>
    </row>
    <row r="207" spans="1:7" x14ac:dyDescent="0.25">
      <c r="A207" s="96" t="s">
        <v>709</v>
      </c>
      <c r="B207" s="114" t="s">
        <v>608</v>
      </c>
      <c r="E207" s="109"/>
      <c r="F207" s="107" t="str">
        <f t="shared" si="6"/>
        <v/>
      </c>
      <c r="G207" s="107" t="str">
        <f t="shared" si="7"/>
        <v/>
      </c>
    </row>
    <row r="208" spans="1:7" x14ac:dyDescent="0.25">
      <c r="A208" s="96" t="s">
        <v>710</v>
      </c>
      <c r="B208" s="114" t="s">
        <v>608</v>
      </c>
      <c r="E208" s="109"/>
      <c r="F208" s="107" t="str">
        <f t="shared" si="6"/>
        <v/>
      </c>
      <c r="G208" s="107" t="str">
        <f t="shared" si="7"/>
        <v/>
      </c>
    </row>
    <row r="209" spans="1:7" x14ac:dyDescent="0.25">
      <c r="A209" s="96" t="s">
        <v>711</v>
      </c>
      <c r="B209" s="114" t="s">
        <v>608</v>
      </c>
      <c r="E209" s="109"/>
      <c r="F209" s="107" t="str">
        <f t="shared" si="6"/>
        <v/>
      </c>
      <c r="G209" s="107" t="str">
        <f t="shared" si="7"/>
        <v/>
      </c>
    </row>
    <row r="210" spans="1:7" x14ac:dyDescent="0.25">
      <c r="A210" s="96" t="s">
        <v>712</v>
      </c>
      <c r="B210" s="114" t="s">
        <v>608</v>
      </c>
      <c r="E210" s="109"/>
      <c r="F210" s="107" t="str">
        <f t="shared" si="6"/>
        <v/>
      </c>
      <c r="G210" s="107" t="str">
        <f t="shared" si="7"/>
        <v/>
      </c>
    </row>
    <row r="211" spans="1:7" x14ac:dyDescent="0.25">
      <c r="A211" s="96" t="s">
        <v>713</v>
      </c>
      <c r="B211" s="114" t="s">
        <v>608</v>
      </c>
      <c r="E211" s="109"/>
      <c r="F211" s="107" t="str">
        <f t="shared" si="6"/>
        <v/>
      </c>
      <c r="G211" s="107" t="str">
        <f t="shared" si="7"/>
        <v/>
      </c>
    </row>
    <row r="212" spans="1:7" x14ac:dyDescent="0.25">
      <c r="A212" s="96" t="s">
        <v>714</v>
      </c>
      <c r="B212" s="114" t="s">
        <v>608</v>
      </c>
      <c r="E212" s="109"/>
      <c r="F212" s="107" t="str">
        <f t="shared" si="6"/>
        <v/>
      </c>
      <c r="G212" s="107" t="str">
        <f t="shared" si="7"/>
        <v/>
      </c>
    </row>
    <row r="213" spans="1:7" x14ac:dyDescent="0.25">
      <c r="A213" s="96" t="s">
        <v>715</v>
      </c>
      <c r="B213" s="114" t="s">
        <v>608</v>
      </c>
      <c r="E213" s="109"/>
      <c r="F213" s="107" t="str">
        <f t="shared" si="6"/>
        <v/>
      </c>
      <c r="G213" s="107" t="str">
        <f t="shared" si="7"/>
        <v/>
      </c>
    </row>
    <row r="214" spans="1:7" x14ac:dyDescent="0.25">
      <c r="A214" s="96" t="s">
        <v>716</v>
      </c>
      <c r="B214" s="123" t="s">
        <v>96</v>
      </c>
      <c r="C214" s="541">
        <f>SUM(C190:C213)</f>
        <v>38864</v>
      </c>
      <c r="D214" s="541">
        <f>SUM(D190:D213)</f>
        <v>572539</v>
      </c>
      <c r="E214" s="109"/>
      <c r="F214" s="124">
        <f>SUM(F190:F213)</f>
        <v>1</v>
      </c>
      <c r="G214" s="124">
        <f>SUM(G190:G213)</f>
        <v>1</v>
      </c>
    </row>
    <row r="215" spans="1:7" ht="15" customHeight="1" x14ac:dyDescent="0.25">
      <c r="A215" s="104"/>
      <c r="B215" s="105" t="s">
        <v>717</v>
      </c>
      <c r="C215" s="104" t="s">
        <v>686</v>
      </c>
      <c r="D215" s="104" t="s">
        <v>687</v>
      </c>
      <c r="E215" s="111"/>
      <c r="F215" s="104" t="s">
        <v>514</v>
      </c>
      <c r="G215" s="104" t="s">
        <v>688</v>
      </c>
    </row>
    <row r="216" spans="1:7" x14ac:dyDescent="0.25">
      <c r="A216" s="96" t="s">
        <v>718</v>
      </c>
      <c r="B216" s="96" t="s">
        <v>719</v>
      </c>
      <c r="C216" s="582">
        <v>0.41089999999999999</v>
      </c>
      <c r="G216" s="96"/>
    </row>
    <row r="217" spans="1:7" x14ac:dyDescent="0.25">
      <c r="G217" s="96"/>
    </row>
    <row r="218" spans="1:7" x14ac:dyDescent="0.25">
      <c r="B218" s="114" t="s">
        <v>720</v>
      </c>
      <c r="G218" s="96"/>
    </row>
    <row r="219" spans="1:7" x14ac:dyDescent="0.25">
      <c r="A219" s="96" t="s">
        <v>721</v>
      </c>
      <c r="B219" s="96" t="s">
        <v>722</v>
      </c>
      <c r="C219" s="571">
        <v>9259</v>
      </c>
      <c r="D219" s="571">
        <v>276909</v>
      </c>
      <c r="F219" s="107">
        <f t="shared" ref="F219:F233" si="8">IF($C$227=0,"",IF(C219="[for completion]","",C219/$C$227))</f>
        <v>0.23824104569781804</v>
      </c>
      <c r="G219" s="107">
        <f t="shared" ref="G219:G233" si="9">IF($D$227=0,"",IF(D219="[for completion]","",D219/$D$227))</f>
        <v>0.48365089539751877</v>
      </c>
    </row>
    <row r="220" spans="1:7" x14ac:dyDescent="0.25">
      <c r="A220" s="96" t="s">
        <v>723</v>
      </c>
      <c r="B220" s="96" t="s">
        <v>724</v>
      </c>
      <c r="C220" s="571">
        <v>4394</v>
      </c>
      <c r="D220" s="571">
        <v>58989</v>
      </c>
      <c r="F220" s="107">
        <f t="shared" si="8"/>
        <v>0.11306093042404282</v>
      </c>
      <c r="G220" s="107">
        <f t="shared" si="9"/>
        <v>0.10303053591109078</v>
      </c>
    </row>
    <row r="221" spans="1:7" x14ac:dyDescent="0.25">
      <c r="A221" s="96" t="s">
        <v>725</v>
      </c>
      <c r="B221" s="96" t="s">
        <v>726</v>
      </c>
      <c r="C221" s="571">
        <v>5049</v>
      </c>
      <c r="D221" s="571">
        <v>58077</v>
      </c>
      <c r="F221" s="107">
        <f t="shared" si="8"/>
        <v>0.12991457389872377</v>
      </c>
      <c r="G221" s="107">
        <f t="shared" si="9"/>
        <v>0.10143763132293171</v>
      </c>
    </row>
    <row r="222" spans="1:7" x14ac:dyDescent="0.25">
      <c r="A222" s="96" t="s">
        <v>727</v>
      </c>
      <c r="B222" s="96" t="s">
        <v>728</v>
      </c>
      <c r="C222" s="571">
        <v>5574</v>
      </c>
      <c r="D222" s="571">
        <v>56305</v>
      </c>
      <c r="F222" s="107">
        <f t="shared" si="8"/>
        <v>0.14342321943186495</v>
      </c>
      <c r="G222" s="107">
        <f t="shared" si="9"/>
        <v>9.8342645653833188E-2</v>
      </c>
    </row>
    <row r="223" spans="1:7" x14ac:dyDescent="0.25">
      <c r="A223" s="96" t="s">
        <v>729</v>
      </c>
      <c r="B223" s="96" t="s">
        <v>730</v>
      </c>
      <c r="C223" s="571">
        <v>5517</v>
      </c>
      <c r="D223" s="571">
        <v>51634</v>
      </c>
      <c r="F223" s="107">
        <f t="shared" si="8"/>
        <v>0.14195656648826677</v>
      </c>
      <c r="G223" s="107">
        <f t="shared" si="9"/>
        <v>9.018424945724221E-2</v>
      </c>
    </row>
    <row r="224" spans="1:7" x14ac:dyDescent="0.25">
      <c r="A224" s="96" t="s">
        <v>731</v>
      </c>
      <c r="B224" s="96" t="s">
        <v>732</v>
      </c>
      <c r="C224" s="571">
        <v>4627</v>
      </c>
      <c r="D224" s="571">
        <v>39552</v>
      </c>
      <c r="F224" s="107">
        <f t="shared" si="8"/>
        <v>0.11905619596541787</v>
      </c>
      <c r="G224" s="107">
        <f t="shared" si="9"/>
        <v>6.9081756875950806E-2</v>
      </c>
    </row>
    <row r="225" spans="1:7" x14ac:dyDescent="0.25">
      <c r="A225" s="96" t="s">
        <v>733</v>
      </c>
      <c r="B225" s="96" t="s">
        <v>734</v>
      </c>
      <c r="C225" s="571">
        <v>2973</v>
      </c>
      <c r="D225" s="571">
        <v>20510</v>
      </c>
      <c r="F225" s="107">
        <f t="shared" si="8"/>
        <v>7.649752984767394E-2</v>
      </c>
      <c r="G225" s="107">
        <f t="shared" si="9"/>
        <v>3.5822887174498157E-2</v>
      </c>
    </row>
    <row r="226" spans="1:7" x14ac:dyDescent="0.25">
      <c r="A226" s="96" t="s">
        <v>735</v>
      </c>
      <c r="B226" s="96" t="s">
        <v>736</v>
      </c>
      <c r="C226" s="571">
        <v>1471</v>
      </c>
      <c r="D226" s="571">
        <v>10563</v>
      </c>
      <c r="F226" s="107">
        <f t="shared" si="8"/>
        <v>3.7849938246191851E-2</v>
      </c>
      <c r="G226" s="107">
        <f t="shared" si="9"/>
        <v>1.8449398206934375E-2</v>
      </c>
    </row>
    <row r="227" spans="1:7" x14ac:dyDescent="0.25">
      <c r="A227" s="96" t="s">
        <v>737</v>
      </c>
      <c r="B227" s="123" t="s">
        <v>96</v>
      </c>
      <c r="C227" s="533">
        <f>SUM(C219:C226)</f>
        <v>38864</v>
      </c>
      <c r="D227" s="533">
        <f>SUM(D219:D226)</f>
        <v>572539</v>
      </c>
      <c r="F227" s="109">
        <f>SUM(F219:F226)</f>
        <v>1</v>
      </c>
      <c r="G227" s="109">
        <f>SUM(G219:G226)</f>
        <v>0.99999999999999989</v>
      </c>
    </row>
    <row r="228" spans="1:7" outlineLevel="1" x14ac:dyDescent="0.25">
      <c r="A228" s="96" t="s">
        <v>738</v>
      </c>
      <c r="B228" s="110" t="s">
        <v>739</v>
      </c>
      <c r="F228" s="107">
        <f t="shared" si="8"/>
        <v>0</v>
      </c>
      <c r="G228" s="107">
        <f t="shared" si="9"/>
        <v>0</v>
      </c>
    </row>
    <row r="229" spans="1:7" outlineLevel="1" x14ac:dyDescent="0.25">
      <c r="A229" s="96" t="s">
        <v>740</v>
      </c>
      <c r="B229" s="110" t="s">
        <v>741</v>
      </c>
      <c r="F229" s="107">
        <f t="shared" si="8"/>
        <v>0</v>
      </c>
      <c r="G229" s="107">
        <f t="shared" si="9"/>
        <v>0</v>
      </c>
    </row>
    <row r="230" spans="1:7" outlineLevel="1" x14ac:dyDescent="0.25">
      <c r="A230" s="96" t="s">
        <v>742</v>
      </c>
      <c r="B230" s="110" t="s">
        <v>743</v>
      </c>
      <c r="F230" s="107">
        <f t="shared" si="8"/>
        <v>0</v>
      </c>
      <c r="G230" s="107">
        <f t="shared" si="9"/>
        <v>0</v>
      </c>
    </row>
    <row r="231" spans="1:7" outlineLevel="1" x14ac:dyDescent="0.25">
      <c r="A231" s="96" t="s">
        <v>744</v>
      </c>
      <c r="B231" s="110" t="s">
        <v>745</v>
      </c>
      <c r="F231" s="107">
        <f t="shared" si="8"/>
        <v>0</v>
      </c>
      <c r="G231" s="107">
        <f t="shared" si="9"/>
        <v>0</v>
      </c>
    </row>
    <row r="232" spans="1:7" outlineLevel="1" x14ac:dyDescent="0.25">
      <c r="A232" s="96" t="s">
        <v>746</v>
      </c>
      <c r="B232" s="110" t="s">
        <v>747</v>
      </c>
      <c r="F232" s="107">
        <f t="shared" si="8"/>
        <v>0</v>
      </c>
      <c r="G232" s="107">
        <f t="shared" si="9"/>
        <v>0</v>
      </c>
    </row>
    <row r="233" spans="1:7" outlineLevel="1" x14ac:dyDescent="0.25">
      <c r="A233" s="96" t="s">
        <v>748</v>
      </c>
      <c r="B233" s="110" t="s">
        <v>749</v>
      </c>
      <c r="F233" s="107">
        <f t="shared" si="8"/>
        <v>0</v>
      </c>
      <c r="G233" s="107">
        <f t="shared" si="9"/>
        <v>0</v>
      </c>
    </row>
    <row r="234" spans="1:7" outlineLevel="1" x14ac:dyDescent="0.25">
      <c r="A234" s="96" t="s">
        <v>750</v>
      </c>
      <c r="B234" s="110"/>
      <c r="F234" s="107"/>
      <c r="G234" s="107"/>
    </row>
    <row r="235" spans="1:7" outlineLevel="1" x14ac:dyDescent="0.25">
      <c r="A235" s="96" t="s">
        <v>751</v>
      </c>
      <c r="B235" s="110"/>
      <c r="F235" s="107"/>
      <c r="G235" s="107"/>
    </row>
    <row r="236" spans="1:7" outlineLevel="1" x14ac:dyDescent="0.25">
      <c r="A236" s="96" t="s">
        <v>752</v>
      </c>
      <c r="B236" s="110"/>
      <c r="F236" s="107"/>
      <c r="G236" s="107"/>
    </row>
    <row r="237" spans="1:7" ht="15" customHeight="1" x14ac:dyDescent="0.25">
      <c r="A237" s="104"/>
      <c r="B237" s="105" t="s">
        <v>753</v>
      </c>
      <c r="C237" s="104" t="s">
        <v>686</v>
      </c>
      <c r="D237" s="104" t="s">
        <v>687</v>
      </c>
      <c r="E237" s="111"/>
      <c r="F237" s="104" t="s">
        <v>514</v>
      </c>
      <c r="G237" s="104" t="s">
        <v>688</v>
      </c>
    </row>
    <row r="238" spans="1:7" x14ac:dyDescent="0.25">
      <c r="A238" s="96" t="s">
        <v>754</v>
      </c>
      <c r="B238" s="96" t="s">
        <v>719</v>
      </c>
      <c r="C238" s="584">
        <v>0.38769999999999999</v>
      </c>
      <c r="G238" s="96"/>
    </row>
    <row r="239" spans="1:7" x14ac:dyDescent="0.25">
      <c r="G239" s="96"/>
    </row>
    <row r="240" spans="1:7" x14ac:dyDescent="0.25">
      <c r="B240" s="114" t="s">
        <v>720</v>
      </c>
      <c r="G240" s="96"/>
    </row>
    <row r="241" spans="1:7" x14ac:dyDescent="0.25">
      <c r="A241" s="96" t="s">
        <v>755</v>
      </c>
      <c r="B241" s="96" t="s">
        <v>722</v>
      </c>
      <c r="C241" s="571">
        <v>10021</v>
      </c>
      <c r="D241" s="571">
        <v>286193</v>
      </c>
      <c r="F241" s="107">
        <f>IF($C$249=0,"",IF(C241="[Mark as ND1 if not relevant]","",C241/$C$249))</f>
        <v>0.25785451457684688</v>
      </c>
      <c r="G241" s="107">
        <f>IF($D$249=0,"",IF(D241="[Mark as ND1 if not relevant]","",D241/$D$249))</f>
        <v>0.49988821234065894</v>
      </c>
    </row>
    <row r="242" spans="1:7" x14ac:dyDescent="0.25">
      <c r="A242" s="96" t="s">
        <v>756</v>
      </c>
      <c r="B242" s="96" t="s">
        <v>724</v>
      </c>
      <c r="C242" s="571">
        <v>4041</v>
      </c>
      <c r="D242" s="571">
        <v>51909</v>
      </c>
      <c r="F242" s="107">
        <f t="shared" ref="F242:F248" si="10">IF($C$249=0,"",IF(C242="[Mark as ND1 if not relevant]","",C242/$C$249))</f>
        <v>0.10398064997555516</v>
      </c>
      <c r="G242" s="107">
        <f t="shared" ref="G242:G248" si="11">IF($D$249=0,"",IF(D242="[Mark as ND1 if not relevant]","",D242/$D$249))</f>
        <v>9.0668525136503211E-2</v>
      </c>
    </row>
    <row r="243" spans="1:7" x14ac:dyDescent="0.25">
      <c r="A243" s="96" t="s">
        <v>757</v>
      </c>
      <c r="B243" s="96" t="s">
        <v>726</v>
      </c>
      <c r="C243" s="571">
        <v>4388</v>
      </c>
      <c r="D243" s="571">
        <v>48974</v>
      </c>
      <c r="F243" s="107">
        <f t="shared" si="10"/>
        <v>0.1129094511489077</v>
      </c>
      <c r="G243" s="107">
        <f t="shared" si="11"/>
        <v>8.55420129464083E-2</v>
      </c>
    </row>
    <row r="244" spans="1:7" x14ac:dyDescent="0.25">
      <c r="A244" s="96" t="s">
        <v>758</v>
      </c>
      <c r="B244" s="96" t="s">
        <v>728</v>
      </c>
      <c r="C244" s="571">
        <v>4777</v>
      </c>
      <c r="D244" s="571">
        <v>48454</v>
      </c>
      <c r="F244" s="107">
        <f t="shared" si="10"/>
        <v>0.12291897177263721</v>
      </c>
      <c r="G244" s="107">
        <f t="shared" si="11"/>
        <v>8.4633738214262011E-2</v>
      </c>
    </row>
    <row r="245" spans="1:7" x14ac:dyDescent="0.25">
      <c r="A245" s="96" t="s">
        <v>759</v>
      </c>
      <c r="B245" s="96" t="s">
        <v>730</v>
      </c>
      <c r="C245" s="571">
        <v>5135</v>
      </c>
      <c r="D245" s="571">
        <v>48541</v>
      </c>
      <c r="F245" s="107">
        <f t="shared" si="10"/>
        <v>0.13213081851632658</v>
      </c>
      <c r="G245" s="107">
        <f t="shared" si="11"/>
        <v>8.478569956367879E-2</v>
      </c>
    </row>
    <row r="246" spans="1:7" x14ac:dyDescent="0.25">
      <c r="A246" s="96" t="s">
        <v>760</v>
      </c>
      <c r="B246" s="96" t="s">
        <v>732</v>
      </c>
      <c r="C246" s="571">
        <v>4901</v>
      </c>
      <c r="D246" s="571">
        <v>43665</v>
      </c>
      <c r="F246" s="107">
        <f t="shared" si="10"/>
        <v>0.12610966729279777</v>
      </c>
      <c r="G246" s="107">
        <f t="shared" si="11"/>
        <v>7.6268877267630139E-2</v>
      </c>
    </row>
    <row r="247" spans="1:7" x14ac:dyDescent="0.25">
      <c r="A247" s="96" t="s">
        <v>761</v>
      </c>
      <c r="B247" s="96" t="s">
        <v>734</v>
      </c>
      <c r="C247" s="571">
        <v>3467</v>
      </c>
      <c r="D247" s="571">
        <v>27821</v>
      </c>
      <c r="F247" s="107">
        <f t="shared" si="10"/>
        <v>8.9210817487069966E-2</v>
      </c>
      <c r="G247" s="107">
        <f t="shared" si="11"/>
        <v>4.8594444852003621E-2</v>
      </c>
    </row>
    <row r="248" spans="1:7" x14ac:dyDescent="0.25">
      <c r="A248" s="96" t="s">
        <v>762</v>
      </c>
      <c r="B248" s="96" t="s">
        <v>736</v>
      </c>
      <c r="C248" s="571">
        <v>2133</v>
      </c>
      <c r="D248" s="571">
        <v>16957</v>
      </c>
      <c r="F248" s="107">
        <f t="shared" si="10"/>
        <v>5.4885109229858738E-2</v>
      </c>
      <c r="G248" s="107">
        <f t="shared" si="11"/>
        <v>2.9618489678855015E-2</v>
      </c>
    </row>
    <row r="249" spans="1:7" x14ac:dyDescent="0.25">
      <c r="A249" s="96" t="s">
        <v>763</v>
      </c>
      <c r="B249" s="123" t="s">
        <v>96</v>
      </c>
      <c r="C249" s="533">
        <f>SUM(C241:C248)</f>
        <v>38863</v>
      </c>
      <c r="D249" s="533">
        <f>SUM(D241:D248)</f>
        <v>572514</v>
      </c>
      <c r="F249" s="109">
        <f>SUM(F241:F248)</f>
        <v>1</v>
      </c>
      <c r="G249" s="109">
        <f>SUM(G241:G248)</f>
        <v>1</v>
      </c>
    </row>
    <row r="250" spans="1:7" outlineLevel="1" x14ac:dyDescent="0.25">
      <c r="A250" s="96" t="s">
        <v>764</v>
      </c>
      <c r="B250" s="110" t="s">
        <v>739</v>
      </c>
      <c r="F250" s="107">
        <f t="shared" ref="F250:F255" si="12">IF($C$249=0,"",IF(C250="[for completion]","",C250/$C$249))</f>
        <v>0</v>
      </c>
      <c r="G250" s="107">
        <f t="shared" ref="G250:G255" si="13">IF($D$249=0,"",IF(D250="[for completion]","",D250/$D$249))</f>
        <v>0</v>
      </c>
    </row>
    <row r="251" spans="1:7" outlineLevel="1" x14ac:dyDescent="0.25">
      <c r="A251" s="96" t="s">
        <v>765</v>
      </c>
      <c r="B251" s="110" t="s">
        <v>741</v>
      </c>
      <c r="F251" s="107">
        <f t="shared" si="12"/>
        <v>0</v>
      </c>
      <c r="G251" s="107">
        <f t="shared" si="13"/>
        <v>0</v>
      </c>
    </row>
    <row r="252" spans="1:7" outlineLevel="1" x14ac:dyDescent="0.25">
      <c r="A252" s="96" t="s">
        <v>766</v>
      </c>
      <c r="B252" s="110" t="s">
        <v>743</v>
      </c>
      <c r="F252" s="107">
        <f t="shared" si="12"/>
        <v>0</v>
      </c>
      <c r="G252" s="107">
        <f t="shared" si="13"/>
        <v>0</v>
      </c>
    </row>
    <row r="253" spans="1:7" outlineLevel="1" x14ac:dyDescent="0.25">
      <c r="A253" s="96" t="s">
        <v>767</v>
      </c>
      <c r="B253" s="110" t="s">
        <v>745</v>
      </c>
      <c r="F253" s="107">
        <f t="shared" si="12"/>
        <v>0</v>
      </c>
      <c r="G253" s="107">
        <f t="shared" si="13"/>
        <v>0</v>
      </c>
    </row>
    <row r="254" spans="1:7" outlineLevel="1" x14ac:dyDescent="0.25">
      <c r="A254" s="96" t="s">
        <v>768</v>
      </c>
      <c r="B254" s="110" t="s">
        <v>747</v>
      </c>
      <c r="F254" s="107">
        <f t="shared" si="12"/>
        <v>0</v>
      </c>
      <c r="G254" s="107">
        <f t="shared" si="13"/>
        <v>0</v>
      </c>
    </row>
    <row r="255" spans="1:7" outlineLevel="1" x14ac:dyDescent="0.25">
      <c r="A255" s="96" t="s">
        <v>769</v>
      </c>
      <c r="B255" s="110" t="s">
        <v>749</v>
      </c>
      <c r="F255" s="107">
        <f t="shared" si="12"/>
        <v>0</v>
      </c>
      <c r="G255" s="107">
        <f t="shared" si="13"/>
        <v>0</v>
      </c>
    </row>
    <row r="256" spans="1:7" outlineLevel="1" x14ac:dyDescent="0.25">
      <c r="A256" s="96" t="s">
        <v>770</v>
      </c>
      <c r="B256" s="110"/>
      <c r="F256" s="107"/>
      <c r="G256" s="107"/>
    </row>
    <row r="257" spans="1:14" outlineLevel="1" x14ac:dyDescent="0.25">
      <c r="A257" s="96" t="s">
        <v>771</v>
      </c>
      <c r="B257" s="110"/>
      <c r="F257" s="107"/>
      <c r="G257" s="107"/>
    </row>
    <row r="258" spans="1:14" outlineLevel="1" x14ac:dyDescent="0.25">
      <c r="A258" s="96" t="s">
        <v>772</v>
      </c>
      <c r="B258" s="110"/>
      <c r="F258" s="107"/>
      <c r="G258" s="107"/>
    </row>
    <row r="259" spans="1:14" ht="15" customHeight="1" x14ac:dyDescent="0.25">
      <c r="A259" s="104"/>
      <c r="B259" s="105" t="s">
        <v>773</v>
      </c>
      <c r="C259" s="104" t="s">
        <v>514</v>
      </c>
      <c r="D259" s="104"/>
      <c r="E259" s="111"/>
      <c r="F259" s="104"/>
      <c r="G259" s="104"/>
    </row>
    <row r="260" spans="1:14" x14ac:dyDescent="0.25">
      <c r="A260" s="96" t="s">
        <v>774</v>
      </c>
      <c r="B260" s="96" t="s">
        <v>775</v>
      </c>
      <c r="C260" s="584">
        <v>0.65900000000000003</v>
      </c>
      <c r="E260" s="109"/>
      <c r="F260" s="109"/>
      <c r="G260" s="109"/>
    </row>
    <row r="261" spans="1:14" x14ac:dyDescent="0.25">
      <c r="A261" s="96" t="s">
        <v>776</v>
      </c>
      <c r="B261" s="96" t="s">
        <v>777</v>
      </c>
      <c r="C261" s="584">
        <v>4.4999999999999998E-2</v>
      </c>
      <c r="E261" s="109"/>
      <c r="F261" s="109"/>
    </row>
    <row r="262" spans="1:14" x14ac:dyDescent="0.25">
      <c r="A262" s="96" t="s">
        <v>778</v>
      </c>
      <c r="B262" s="96" t="s">
        <v>779</v>
      </c>
      <c r="C262" s="584">
        <v>0.28000000000000003</v>
      </c>
      <c r="E262" s="109"/>
      <c r="F262" s="109"/>
    </row>
    <row r="263" spans="1:14" x14ac:dyDescent="0.25">
      <c r="A263" s="96" t="s">
        <v>780</v>
      </c>
      <c r="B263" s="114" t="s">
        <v>1134</v>
      </c>
      <c r="C263" s="584">
        <v>0</v>
      </c>
      <c r="D263" s="120"/>
      <c r="E263" s="120"/>
      <c r="F263" s="121"/>
      <c r="G263" s="121"/>
      <c r="H263" s="91"/>
      <c r="I263" s="96"/>
      <c r="J263" s="96"/>
      <c r="K263" s="96"/>
      <c r="L263" s="91"/>
      <c r="M263" s="91"/>
      <c r="N263" s="91"/>
    </row>
    <row r="264" spans="1:14" x14ac:dyDescent="0.25">
      <c r="A264" s="96" t="s">
        <v>1142</v>
      </c>
      <c r="B264" s="96" t="s">
        <v>94</v>
      </c>
      <c r="C264" s="584">
        <v>1.6E-2</v>
      </c>
      <c r="E264" s="109"/>
      <c r="F264" s="109"/>
    </row>
    <row r="265" spans="1:14" outlineLevel="1" x14ac:dyDescent="0.25">
      <c r="A265" s="96" t="s">
        <v>781</v>
      </c>
      <c r="B265" s="110" t="s">
        <v>782</v>
      </c>
      <c r="C265" s="109"/>
      <c r="E265" s="109"/>
      <c r="F265" s="109"/>
    </row>
    <row r="266" spans="1:14" outlineLevel="1" x14ac:dyDescent="0.25">
      <c r="A266" s="96" t="s">
        <v>783</v>
      </c>
      <c r="B266" s="110" t="s">
        <v>784</v>
      </c>
      <c r="C266" s="130"/>
      <c r="E266" s="109"/>
      <c r="F266" s="109"/>
    </row>
    <row r="267" spans="1:14" outlineLevel="1" x14ac:dyDescent="0.25">
      <c r="A267" s="96" t="s">
        <v>785</v>
      </c>
      <c r="B267" s="110" t="s">
        <v>786</v>
      </c>
      <c r="C267" s="109"/>
      <c r="E267" s="109"/>
      <c r="F267" s="109"/>
    </row>
    <row r="268" spans="1:14" outlineLevel="1" x14ac:dyDescent="0.25">
      <c r="A268" s="96" t="s">
        <v>787</v>
      </c>
      <c r="B268" s="110" t="s">
        <v>788</v>
      </c>
      <c r="C268" s="109"/>
      <c r="E268" s="109"/>
      <c r="F268" s="109"/>
    </row>
    <row r="269" spans="1:14" outlineLevel="1" x14ac:dyDescent="0.25">
      <c r="A269" s="96" t="s">
        <v>789</v>
      </c>
      <c r="B269" s="110" t="s">
        <v>790</v>
      </c>
      <c r="C269" s="109"/>
      <c r="E269" s="109"/>
      <c r="F269" s="109"/>
    </row>
    <row r="270" spans="1:14" outlineLevel="1" x14ac:dyDescent="0.25">
      <c r="A270" s="96" t="s">
        <v>791</v>
      </c>
      <c r="B270" s="110" t="s">
        <v>98</v>
      </c>
      <c r="C270" s="109"/>
      <c r="E270" s="109"/>
      <c r="F270" s="109"/>
    </row>
    <row r="271" spans="1:14" outlineLevel="1" x14ac:dyDescent="0.25">
      <c r="A271" s="96" t="s">
        <v>792</v>
      </c>
      <c r="B271" s="110" t="s">
        <v>98</v>
      </c>
      <c r="C271" s="109"/>
      <c r="E271" s="109"/>
      <c r="F271" s="109"/>
    </row>
    <row r="272" spans="1:14" outlineLevel="1" x14ac:dyDescent="0.25">
      <c r="A272" s="96" t="s">
        <v>793</v>
      </c>
      <c r="B272" s="110" t="s">
        <v>98</v>
      </c>
      <c r="C272" s="109"/>
      <c r="E272" s="109"/>
      <c r="F272" s="109"/>
    </row>
    <row r="273" spans="1:7" outlineLevel="1" x14ac:dyDescent="0.25">
      <c r="A273" s="96" t="s">
        <v>794</v>
      </c>
      <c r="B273" s="110" t="s">
        <v>98</v>
      </c>
      <c r="C273" s="109"/>
      <c r="E273" s="109"/>
      <c r="F273" s="109"/>
    </row>
    <row r="274" spans="1:7" outlineLevel="1" x14ac:dyDescent="0.25">
      <c r="A274" s="96" t="s">
        <v>795</v>
      </c>
      <c r="B274" s="110" t="s">
        <v>98</v>
      </c>
      <c r="C274" s="109"/>
      <c r="E274" s="109"/>
      <c r="F274" s="109"/>
    </row>
    <row r="275" spans="1:7" outlineLevel="1" x14ac:dyDescent="0.25">
      <c r="A275" s="96" t="s">
        <v>796</v>
      </c>
      <c r="B275" s="110" t="s">
        <v>98</v>
      </c>
      <c r="C275" s="109"/>
      <c r="E275" s="109"/>
      <c r="F275" s="109"/>
    </row>
    <row r="276" spans="1:7" ht="15" customHeight="1" x14ac:dyDescent="0.25">
      <c r="A276" s="104"/>
      <c r="B276" s="105" t="s">
        <v>797</v>
      </c>
      <c r="C276" s="104" t="s">
        <v>514</v>
      </c>
      <c r="D276" s="104"/>
      <c r="E276" s="111"/>
      <c r="F276" s="104"/>
      <c r="G276" s="106"/>
    </row>
    <row r="277" spans="1:7" x14ac:dyDescent="0.25">
      <c r="A277" s="96" t="s">
        <v>7</v>
      </c>
      <c r="B277" s="96" t="s">
        <v>1135</v>
      </c>
      <c r="C277" s="585">
        <v>0.82899999999999996</v>
      </c>
      <c r="E277" s="91"/>
      <c r="F277" s="91"/>
    </row>
    <row r="278" spans="1:7" x14ac:dyDescent="0.25">
      <c r="A278" s="96" t="s">
        <v>798</v>
      </c>
      <c r="B278" s="96" t="s">
        <v>799</v>
      </c>
      <c r="C278" s="585">
        <v>0.17100000000000001</v>
      </c>
      <c r="E278" s="91"/>
      <c r="F278" s="91"/>
    </row>
    <row r="279" spans="1:7" x14ac:dyDescent="0.25">
      <c r="A279" s="96" t="s">
        <v>800</v>
      </c>
      <c r="B279" s="96" t="s">
        <v>94</v>
      </c>
      <c r="C279" s="585">
        <v>0</v>
      </c>
      <c r="E279" s="91"/>
      <c r="F279" s="91"/>
    </row>
    <row r="280" spans="1:7" outlineLevel="1" x14ac:dyDescent="0.25">
      <c r="A280" s="96" t="s">
        <v>801</v>
      </c>
      <c r="C280" s="128"/>
      <c r="E280" s="91"/>
      <c r="F280" s="91"/>
    </row>
    <row r="281" spans="1:7" outlineLevel="1" x14ac:dyDescent="0.25">
      <c r="A281" s="96" t="s">
        <v>802</v>
      </c>
      <c r="C281" s="128"/>
      <c r="E281" s="91"/>
      <c r="F281" s="91"/>
    </row>
    <row r="282" spans="1:7" outlineLevel="1" x14ac:dyDescent="0.25">
      <c r="A282" s="96" t="s">
        <v>803</v>
      </c>
      <c r="C282" s="128"/>
      <c r="E282" s="91"/>
      <c r="F282" s="91"/>
    </row>
    <row r="283" spans="1:7" outlineLevel="1" x14ac:dyDescent="0.25">
      <c r="A283" s="96" t="s">
        <v>804</v>
      </c>
      <c r="C283" s="128"/>
      <c r="E283" s="91"/>
      <c r="F283" s="91"/>
    </row>
    <row r="284" spans="1:7" outlineLevel="1" x14ac:dyDescent="0.25">
      <c r="A284" s="96" t="s">
        <v>805</v>
      </c>
      <c r="C284" s="128"/>
      <c r="E284" s="91"/>
      <c r="F284" s="91"/>
    </row>
    <row r="285" spans="1:7" outlineLevel="1" x14ac:dyDescent="0.25">
      <c r="A285" s="96" t="s">
        <v>806</v>
      </c>
      <c r="C285" s="128"/>
      <c r="E285" s="91"/>
      <c r="F285" s="91"/>
    </row>
    <row r="286" spans="1:7" ht="18.75" x14ac:dyDescent="0.25">
      <c r="A286" s="117"/>
      <c r="B286" s="118" t="s">
        <v>807</v>
      </c>
      <c r="C286" s="117"/>
      <c r="D286" s="117"/>
      <c r="E286" s="117"/>
      <c r="F286" s="119"/>
      <c r="G286" s="119"/>
    </row>
    <row r="287" spans="1:7" ht="15" customHeight="1" x14ac:dyDescent="0.25">
      <c r="A287" s="104"/>
      <c r="B287" s="105" t="s">
        <v>808</v>
      </c>
      <c r="C287" s="104" t="s">
        <v>686</v>
      </c>
      <c r="D287" s="104" t="s">
        <v>687</v>
      </c>
      <c r="E287" s="104"/>
      <c r="F287" s="104" t="s">
        <v>515</v>
      </c>
      <c r="G287" s="104" t="s">
        <v>688</v>
      </c>
    </row>
    <row r="288" spans="1:7" x14ac:dyDescent="0.25">
      <c r="A288" s="96" t="s">
        <v>809</v>
      </c>
      <c r="B288" s="96" t="s">
        <v>690</v>
      </c>
      <c r="C288" s="527" t="s">
        <v>958</v>
      </c>
      <c r="D288" s="120"/>
      <c r="E288" s="120"/>
      <c r="F288" s="121"/>
      <c r="G288" s="121"/>
    </row>
    <row r="289" spans="1:7" x14ac:dyDescent="0.25">
      <c r="A289" s="120"/>
      <c r="D289" s="120"/>
      <c r="E289" s="120"/>
      <c r="F289" s="121"/>
      <c r="G289" s="121"/>
    </row>
    <row r="290" spans="1:7" x14ac:dyDescent="0.25">
      <c r="B290" s="96" t="s">
        <v>691</v>
      </c>
      <c r="D290" s="120"/>
      <c r="E290" s="120"/>
      <c r="F290" s="121"/>
      <c r="G290" s="121"/>
    </row>
    <row r="291" spans="1:7" x14ac:dyDescent="0.25">
      <c r="A291" s="96" t="s">
        <v>810</v>
      </c>
      <c r="B291" s="114" t="s">
        <v>608</v>
      </c>
      <c r="C291" s="527" t="s">
        <v>958</v>
      </c>
      <c r="D291" s="527" t="s">
        <v>958</v>
      </c>
      <c r="E291" s="120"/>
      <c r="F291" s="107" t="str">
        <f t="shared" ref="F291:F314" si="14">IF($C$315=0,"",IF(C291="[for completion]","",C291/$C$315))</f>
        <v/>
      </c>
      <c r="G291" s="107" t="str">
        <f t="shared" ref="G291:G314" si="15">IF($D$315=0,"",IF(D291="[for completion]","",D291/$D$315))</f>
        <v/>
      </c>
    </row>
    <row r="292" spans="1:7" x14ac:dyDescent="0.25">
      <c r="A292" s="96" t="s">
        <v>811</v>
      </c>
      <c r="B292" s="114" t="s">
        <v>608</v>
      </c>
      <c r="C292" s="527" t="s">
        <v>958</v>
      </c>
      <c r="D292" s="527" t="s">
        <v>958</v>
      </c>
      <c r="E292" s="120"/>
      <c r="F292" s="107" t="str">
        <f t="shared" si="14"/>
        <v/>
      </c>
      <c r="G292" s="107" t="str">
        <f t="shared" si="15"/>
        <v/>
      </c>
    </row>
    <row r="293" spans="1:7" x14ac:dyDescent="0.25">
      <c r="A293" s="96" t="s">
        <v>812</v>
      </c>
      <c r="B293" s="114" t="s">
        <v>608</v>
      </c>
      <c r="C293" s="527" t="s">
        <v>958</v>
      </c>
      <c r="D293" s="527" t="s">
        <v>958</v>
      </c>
      <c r="E293" s="120"/>
      <c r="F293" s="107" t="str">
        <f t="shared" si="14"/>
        <v/>
      </c>
      <c r="G293" s="107" t="str">
        <f t="shared" si="15"/>
        <v/>
      </c>
    </row>
    <row r="294" spans="1:7" x14ac:dyDescent="0.25">
      <c r="A294" s="96" t="s">
        <v>813</v>
      </c>
      <c r="B294" s="114" t="s">
        <v>608</v>
      </c>
      <c r="C294" s="527" t="s">
        <v>958</v>
      </c>
      <c r="D294" s="527" t="s">
        <v>958</v>
      </c>
      <c r="E294" s="120"/>
      <c r="F294" s="107" t="str">
        <f t="shared" si="14"/>
        <v/>
      </c>
      <c r="G294" s="107" t="str">
        <f t="shared" si="15"/>
        <v/>
      </c>
    </row>
    <row r="295" spans="1:7" x14ac:dyDescent="0.25">
      <c r="A295" s="96" t="s">
        <v>814</v>
      </c>
      <c r="B295" s="114" t="s">
        <v>608</v>
      </c>
      <c r="C295" s="527" t="s">
        <v>958</v>
      </c>
      <c r="D295" s="527" t="s">
        <v>958</v>
      </c>
      <c r="E295" s="120"/>
      <c r="F295" s="107" t="str">
        <f t="shared" si="14"/>
        <v/>
      </c>
      <c r="G295" s="107" t="str">
        <f t="shared" si="15"/>
        <v/>
      </c>
    </row>
    <row r="296" spans="1:7" x14ac:dyDescent="0.25">
      <c r="A296" s="96" t="s">
        <v>815</v>
      </c>
      <c r="B296" s="114" t="s">
        <v>608</v>
      </c>
      <c r="C296" s="527" t="s">
        <v>958</v>
      </c>
      <c r="D296" s="527" t="s">
        <v>958</v>
      </c>
      <c r="E296" s="120"/>
      <c r="F296" s="107" t="str">
        <f t="shared" si="14"/>
        <v/>
      </c>
      <c r="G296" s="107" t="str">
        <f t="shared" si="15"/>
        <v/>
      </c>
    </row>
    <row r="297" spans="1:7" x14ac:dyDescent="0.25">
      <c r="A297" s="96" t="s">
        <v>816</v>
      </c>
      <c r="B297" s="114" t="s">
        <v>608</v>
      </c>
      <c r="C297" s="527" t="s">
        <v>958</v>
      </c>
      <c r="D297" s="527" t="s">
        <v>958</v>
      </c>
      <c r="E297" s="120"/>
      <c r="F297" s="107" t="str">
        <f t="shared" si="14"/>
        <v/>
      </c>
      <c r="G297" s="107" t="str">
        <f t="shared" si="15"/>
        <v/>
      </c>
    </row>
    <row r="298" spans="1:7" x14ac:dyDescent="0.25">
      <c r="A298" s="96" t="s">
        <v>817</v>
      </c>
      <c r="B298" s="114" t="s">
        <v>608</v>
      </c>
      <c r="C298" s="527" t="s">
        <v>958</v>
      </c>
      <c r="D298" s="527" t="s">
        <v>958</v>
      </c>
      <c r="E298" s="120"/>
      <c r="F298" s="107" t="str">
        <f t="shared" si="14"/>
        <v/>
      </c>
      <c r="G298" s="107" t="str">
        <f t="shared" si="15"/>
        <v/>
      </c>
    </row>
    <row r="299" spans="1:7" x14ac:dyDescent="0.25">
      <c r="A299" s="96" t="s">
        <v>818</v>
      </c>
      <c r="B299" s="114" t="s">
        <v>608</v>
      </c>
      <c r="C299" s="527" t="s">
        <v>958</v>
      </c>
      <c r="D299" s="527" t="s">
        <v>958</v>
      </c>
      <c r="E299" s="120"/>
      <c r="F299" s="107" t="str">
        <f t="shared" si="14"/>
        <v/>
      </c>
      <c r="G299" s="107" t="str">
        <f t="shared" si="15"/>
        <v/>
      </c>
    </row>
    <row r="300" spans="1:7" x14ac:dyDescent="0.25">
      <c r="A300" s="96" t="s">
        <v>819</v>
      </c>
      <c r="B300" s="114" t="s">
        <v>608</v>
      </c>
      <c r="C300" s="527" t="s">
        <v>958</v>
      </c>
      <c r="D300" s="527" t="s">
        <v>958</v>
      </c>
      <c r="E300" s="114"/>
      <c r="F300" s="107" t="str">
        <f t="shared" si="14"/>
        <v/>
      </c>
      <c r="G300" s="107" t="str">
        <f t="shared" si="15"/>
        <v/>
      </c>
    </row>
    <row r="301" spans="1:7" x14ac:dyDescent="0.25">
      <c r="A301" s="96" t="s">
        <v>820</v>
      </c>
      <c r="B301" s="114" t="s">
        <v>608</v>
      </c>
      <c r="C301" s="527" t="s">
        <v>958</v>
      </c>
      <c r="D301" s="527" t="s">
        <v>958</v>
      </c>
      <c r="E301" s="114"/>
      <c r="F301" s="107" t="str">
        <f t="shared" si="14"/>
        <v/>
      </c>
      <c r="G301" s="107" t="str">
        <f t="shared" si="15"/>
        <v/>
      </c>
    </row>
    <row r="302" spans="1:7" x14ac:dyDescent="0.25">
      <c r="A302" s="96" t="s">
        <v>821</v>
      </c>
      <c r="B302" s="114" t="s">
        <v>608</v>
      </c>
      <c r="C302" s="527" t="s">
        <v>958</v>
      </c>
      <c r="D302" s="527" t="s">
        <v>958</v>
      </c>
      <c r="E302" s="114"/>
      <c r="F302" s="107" t="str">
        <f t="shared" si="14"/>
        <v/>
      </c>
      <c r="G302" s="107" t="str">
        <f t="shared" si="15"/>
        <v/>
      </c>
    </row>
    <row r="303" spans="1:7" x14ac:dyDescent="0.25">
      <c r="A303" s="96" t="s">
        <v>822</v>
      </c>
      <c r="B303" s="114" t="s">
        <v>608</v>
      </c>
      <c r="C303" s="527" t="s">
        <v>958</v>
      </c>
      <c r="D303" s="527" t="s">
        <v>958</v>
      </c>
      <c r="E303" s="114"/>
      <c r="F303" s="107" t="str">
        <f t="shared" si="14"/>
        <v/>
      </c>
      <c r="G303" s="107" t="str">
        <f t="shared" si="15"/>
        <v/>
      </c>
    </row>
    <row r="304" spans="1:7" x14ac:dyDescent="0.25">
      <c r="A304" s="96" t="s">
        <v>823</v>
      </c>
      <c r="B304" s="114" t="s">
        <v>608</v>
      </c>
      <c r="C304" s="527" t="s">
        <v>958</v>
      </c>
      <c r="D304" s="527" t="s">
        <v>958</v>
      </c>
      <c r="E304" s="114"/>
      <c r="F304" s="107" t="str">
        <f t="shared" si="14"/>
        <v/>
      </c>
      <c r="G304" s="107" t="str">
        <f t="shared" si="15"/>
        <v/>
      </c>
    </row>
    <row r="305" spans="1:7" x14ac:dyDescent="0.25">
      <c r="A305" s="96" t="s">
        <v>824</v>
      </c>
      <c r="B305" s="114" t="s">
        <v>608</v>
      </c>
      <c r="C305" s="527" t="s">
        <v>958</v>
      </c>
      <c r="D305" s="527" t="s">
        <v>958</v>
      </c>
      <c r="E305" s="114"/>
      <c r="F305" s="107" t="str">
        <f t="shared" si="14"/>
        <v/>
      </c>
      <c r="G305" s="107" t="str">
        <f t="shared" si="15"/>
        <v/>
      </c>
    </row>
    <row r="306" spans="1:7" x14ac:dyDescent="0.25">
      <c r="A306" s="96" t="s">
        <v>825</v>
      </c>
      <c r="B306" s="114" t="s">
        <v>608</v>
      </c>
      <c r="C306" s="527" t="s">
        <v>958</v>
      </c>
      <c r="D306" s="527" t="s">
        <v>958</v>
      </c>
      <c r="F306" s="107" t="str">
        <f t="shared" si="14"/>
        <v/>
      </c>
      <c r="G306" s="107" t="str">
        <f t="shared" si="15"/>
        <v/>
      </c>
    </row>
    <row r="307" spans="1:7" x14ac:dyDescent="0.25">
      <c r="A307" s="96" t="s">
        <v>826</v>
      </c>
      <c r="B307" s="114" t="s">
        <v>608</v>
      </c>
      <c r="C307" s="527" t="s">
        <v>958</v>
      </c>
      <c r="D307" s="527" t="s">
        <v>958</v>
      </c>
      <c r="E307" s="109"/>
      <c r="F307" s="107" t="str">
        <f t="shared" si="14"/>
        <v/>
      </c>
      <c r="G307" s="107" t="str">
        <f t="shared" si="15"/>
        <v/>
      </c>
    </row>
    <row r="308" spans="1:7" x14ac:dyDescent="0.25">
      <c r="A308" s="96" t="s">
        <v>827</v>
      </c>
      <c r="B308" s="114" t="s">
        <v>608</v>
      </c>
      <c r="C308" s="527" t="s">
        <v>958</v>
      </c>
      <c r="D308" s="527" t="s">
        <v>958</v>
      </c>
      <c r="E308" s="109"/>
      <c r="F308" s="107" t="str">
        <f t="shared" si="14"/>
        <v/>
      </c>
      <c r="G308" s="107" t="str">
        <f t="shared" si="15"/>
        <v/>
      </c>
    </row>
    <row r="309" spans="1:7" x14ac:dyDescent="0.25">
      <c r="A309" s="96" t="s">
        <v>828</v>
      </c>
      <c r="B309" s="114" t="s">
        <v>608</v>
      </c>
      <c r="C309" s="527" t="s">
        <v>958</v>
      </c>
      <c r="D309" s="527" t="s">
        <v>958</v>
      </c>
      <c r="E309" s="109"/>
      <c r="F309" s="107" t="str">
        <f t="shared" si="14"/>
        <v/>
      </c>
      <c r="G309" s="107" t="str">
        <f t="shared" si="15"/>
        <v/>
      </c>
    </row>
    <row r="310" spans="1:7" x14ac:dyDescent="0.25">
      <c r="A310" s="96" t="s">
        <v>829</v>
      </c>
      <c r="B310" s="114" t="s">
        <v>608</v>
      </c>
      <c r="C310" s="527" t="s">
        <v>958</v>
      </c>
      <c r="D310" s="527" t="s">
        <v>958</v>
      </c>
      <c r="E310" s="109"/>
      <c r="F310" s="107" t="str">
        <f t="shared" si="14"/>
        <v/>
      </c>
      <c r="G310" s="107" t="str">
        <f t="shared" si="15"/>
        <v/>
      </c>
    </row>
    <row r="311" spans="1:7" x14ac:dyDescent="0.25">
      <c r="A311" s="96" t="s">
        <v>830</v>
      </c>
      <c r="B311" s="114" t="s">
        <v>608</v>
      </c>
      <c r="C311" s="527" t="s">
        <v>958</v>
      </c>
      <c r="D311" s="527" t="s">
        <v>958</v>
      </c>
      <c r="E311" s="109"/>
      <c r="F311" s="107" t="str">
        <f t="shared" si="14"/>
        <v/>
      </c>
      <c r="G311" s="107" t="str">
        <f t="shared" si="15"/>
        <v/>
      </c>
    </row>
    <row r="312" spans="1:7" x14ac:dyDescent="0.25">
      <c r="A312" s="96" t="s">
        <v>831</v>
      </c>
      <c r="B312" s="114" t="s">
        <v>608</v>
      </c>
      <c r="C312" s="527" t="s">
        <v>958</v>
      </c>
      <c r="D312" s="527" t="s">
        <v>958</v>
      </c>
      <c r="E312" s="109"/>
      <c r="F312" s="107" t="str">
        <f t="shared" si="14"/>
        <v/>
      </c>
      <c r="G312" s="107" t="str">
        <f t="shared" si="15"/>
        <v/>
      </c>
    </row>
    <row r="313" spans="1:7" x14ac:dyDescent="0.25">
      <c r="A313" s="96" t="s">
        <v>832</v>
      </c>
      <c r="B313" s="114" t="s">
        <v>608</v>
      </c>
      <c r="C313" s="527" t="s">
        <v>958</v>
      </c>
      <c r="D313" s="527" t="s">
        <v>958</v>
      </c>
      <c r="E313" s="109"/>
      <c r="F313" s="107" t="str">
        <f t="shared" si="14"/>
        <v/>
      </c>
      <c r="G313" s="107" t="str">
        <f t="shared" si="15"/>
        <v/>
      </c>
    </row>
    <row r="314" spans="1:7" x14ac:dyDescent="0.25">
      <c r="A314" s="96" t="s">
        <v>833</v>
      </c>
      <c r="B314" s="114" t="s">
        <v>608</v>
      </c>
      <c r="C314" s="527" t="s">
        <v>958</v>
      </c>
      <c r="D314" s="527" t="s">
        <v>958</v>
      </c>
      <c r="E314" s="109"/>
      <c r="F314" s="107" t="str">
        <f t="shared" si="14"/>
        <v/>
      </c>
      <c r="G314" s="107" t="str">
        <f t="shared" si="15"/>
        <v/>
      </c>
    </row>
    <row r="315" spans="1:7" x14ac:dyDescent="0.25">
      <c r="A315" s="96" t="s">
        <v>834</v>
      </c>
      <c r="B315" s="123" t="s">
        <v>96</v>
      </c>
      <c r="C315" s="114">
        <f>SUM(C291:C314)</f>
        <v>0</v>
      </c>
      <c r="D315" s="114">
        <f>SUM(D291:D314)</f>
        <v>0</v>
      </c>
      <c r="E315" s="109"/>
      <c r="F315" s="124">
        <f>SUM(F291:F314)</f>
        <v>0</v>
      </c>
      <c r="G315" s="124">
        <f>SUM(G291:G314)</f>
        <v>0</v>
      </c>
    </row>
    <row r="316" spans="1:7" ht="15" customHeight="1" x14ac:dyDescent="0.25">
      <c r="A316" s="104"/>
      <c r="B316" s="105" t="s">
        <v>835</v>
      </c>
      <c r="C316" s="104" t="s">
        <v>686</v>
      </c>
      <c r="D316" s="104" t="s">
        <v>687</v>
      </c>
      <c r="E316" s="104"/>
      <c r="F316" s="104" t="s">
        <v>515</v>
      </c>
      <c r="G316" s="104" t="s">
        <v>688</v>
      </c>
    </row>
    <row r="317" spans="1:7" x14ac:dyDescent="0.25">
      <c r="A317" s="96" t="s">
        <v>836</v>
      </c>
      <c r="B317" s="96" t="s">
        <v>719</v>
      </c>
      <c r="C317" s="527" t="s">
        <v>958</v>
      </c>
      <c r="G317" s="96"/>
    </row>
    <row r="318" spans="1:7" x14ac:dyDescent="0.25">
      <c r="G318" s="96"/>
    </row>
    <row r="319" spans="1:7" x14ac:dyDescent="0.25">
      <c r="B319" s="114" t="s">
        <v>720</v>
      </c>
      <c r="G319" s="96"/>
    </row>
    <row r="320" spans="1:7" x14ac:dyDescent="0.25">
      <c r="A320" s="96" t="s">
        <v>837</v>
      </c>
      <c r="B320" s="96" t="s">
        <v>722</v>
      </c>
      <c r="C320" s="527" t="s">
        <v>958</v>
      </c>
      <c r="D320" s="527" t="s">
        <v>958</v>
      </c>
      <c r="F320" s="107" t="str">
        <f>IF($C$328=0,"",IF(C320="[for completion]","",C320/$C$328))</f>
        <v/>
      </c>
      <c r="G320" s="107" t="str">
        <f>IF($D$328=0,"",IF(D320="[for completion]","",D320/$D$328))</f>
        <v/>
      </c>
    </row>
    <row r="321" spans="1:7" x14ac:dyDescent="0.25">
      <c r="A321" s="96" t="s">
        <v>838</v>
      </c>
      <c r="B321" s="96" t="s">
        <v>724</v>
      </c>
      <c r="C321" s="527" t="s">
        <v>958</v>
      </c>
      <c r="D321" s="527" t="s">
        <v>958</v>
      </c>
      <c r="F321" s="107" t="str">
        <f t="shared" ref="F321:F334" si="16">IF($C$328=0,"",IF(C321="[for completion]","",C321/$C$328))</f>
        <v/>
      </c>
      <c r="G321" s="107" t="str">
        <f t="shared" ref="G321:G334" si="17">IF($D$328=0,"",IF(D321="[for completion]","",D321/$D$328))</f>
        <v/>
      </c>
    </row>
    <row r="322" spans="1:7" x14ac:dyDescent="0.25">
      <c r="A322" s="96" t="s">
        <v>839</v>
      </c>
      <c r="B322" s="96" t="s">
        <v>726</v>
      </c>
      <c r="C322" s="527" t="s">
        <v>958</v>
      </c>
      <c r="D322" s="527" t="s">
        <v>958</v>
      </c>
      <c r="F322" s="107" t="str">
        <f t="shared" si="16"/>
        <v/>
      </c>
      <c r="G322" s="107" t="str">
        <f t="shared" si="17"/>
        <v/>
      </c>
    </row>
    <row r="323" spans="1:7" x14ac:dyDescent="0.25">
      <c r="A323" s="96" t="s">
        <v>840</v>
      </c>
      <c r="B323" s="96" t="s">
        <v>728</v>
      </c>
      <c r="C323" s="527" t="s">
        <v>958</v>
      </c>
      <c r="D323" s="527" t="s">
        <v>958</v>
      </c>
      <c r="F323" s="107" t="str">
        <f t="shared" si="16"/>
        <v/>
      </c>
      <c r="G323" s="107" t="str">
        <f t="shared" si="17"/>
        <v/>
      </c>
    </row>
    <row r="324" spans="1:7" x14ac:dyDescent="0.25">
      <c r="A324" s="96" t="s">
        <v>841</v>
      </c>
      <c r="B324" s="96" t="s">
        <v>730</v>
      </c>
      <c r="C324" s="527" t="s">
        <v>958</v>
      </c>
      <c r="D324" s="527" t="s">
        <v>958</v>
      </c>
      <c r="F324" s="107" t="str">
        <f t="shared" si="16"/>
        <v/>
      </c>
      <c r="G324" s="107" t="str">
        <f t="shared" si="17"/>
        <v/>
      </c>
    </row>
    <row r="325" spans="1:7" x14ac:dyDescent="0.25">
      <c r="A325" s="96" t="s">
        <v>842</v>
      </c>
      <c r="B325" s="96" t="s">
        <v>732</v>
      </c>
      <c r="C325" s="527" t="s">
        <v>958</v>
      </c>
      <c r="D325" s="527" t="s">
        <v>958</v>
      </c>
      <c r="F325" s="107" t="str">
        <f t="shared" si="16"/>
        <v/>
      </c>
      <c r="G325" s="107" t="str">
        <f t="shared" si="17"/>
        <v/>
      </c>
    </row>
    <row r="326" spans="1:7" x14ac:dyDescent="0.25">
      <c r="A326" s="96" t="s">
        <v>843</v>
      </c>
      <c r="B326" s="96" t="s">
        <v>734</v>
      </c>
      <c r="C326" s="527" t="s">
        <v>958</v>
      </c>
      <c r="D326" s="527" t="s">
        <v>958</v>
      </c>
      <c r="F326" s="107" t="str">
        <f t="shared" si="16"/>
        <v/>
      </c>
      <c r="G326" s="107" t="str">
        <f t="shared" si="17"/>
        <v/>
      </c>
    </row>
    <row r="327" spans="1:7" x14ac:dyDescent="0.25">
      <c r="A327" s="96" t="s">
        <v>844</v>
      </c>
      <c r="B327" s="96" t="s">
        <v>736</v>
      </c>
      <c r="C327" s="527" t="s">
        <v>958</v>
      </c>
      <c r="D327" s="527" t="s">
        <v>958</v>
      </c>
      <c r="F327" s="107" t="str">
        <f t="shared" si="16"/>
        <v/>
      </c>
      <c r="G327" s="107" t="str">
        <f t="shared" si="17"/>
        <v/>
      </c>
    </row>
    <row r="328" spans="1:7" x14ac:dyDescent="0.25">
      <c r="A328" s="96" t="s">
        <v>845</v>
      </c>
      <c r="B328" s="123" t="s">
        <v>96</v>
      </c>
      <c r="C328" s="96">
        <f>SUM(C320:C327)</f>
        <v>0</v>
      </c>
      <c r="D328" s="96">
        <f>SUM(D320:D327)</f>
        <v>0</v>
      </c>
      <c r="F328" s="109">
        <f>SUM(F320:F327)</f>
        <v>0</v>
      </c>
      <c r="G328" s="109">
        <f>SUM(G320:G327)</f>
        <v>0</v>
      </c>
    </row>
    <row r="329" spans="1:7" outlineLevel="1" x14ac:dyDescent="0.25">
      <c r="A329" s="96" t="s">
        <v>846</v>
      </c>
      <c r="B329" s="110" t="s">
        <v>739</v>
      </c>
      <c r="F329" s="107" t="str">
        <f t="shared" si="16"/>
        <v/>
      </c>
      <c r="G329" s="107" t="str">
        <f t="shared" si="17"/>
        <v/>
      </c>
    </row>
    <row r="330" spans="1:7" outlineLevel="1" x14ac:dyDescent="0.25">
      <c r="A330" s="96" t="s">
        <v>847</v>
      </c>
      <c r="B330" s="110" t="s">
        <v>741</v>
      </c>
      <c r="F330" s="107" t="str">
        <f t="shared" si="16"/>
        <v/>
      </c>
      <c r="G330" s="107" t="str">
        <f t="shared" si="17"/>
        <v/>
      </c>
    </row>
    <row r="331" spans="1:7" outlineLevel="1" x14ac:dyDescent="0.25">
      <c r="A331" s="96" t="s">
        <v>848</v>
      </c>
      <c r="B331" s="110" t="s">
        <v>743</v>
      </c>
      <c r="F331" s="107" t="str">
        <f t="shared" si="16"/>
        <v/>
      </c>
      <c r="G331" s="107" t="str">
        <f t="shared" si="17"/>
        <v/>
      </c>
    </row>
    <row r="332" spans="1:7" outlineLevel="1" x14ac:dyDescent="0.25">
      <c r="A332" s="96" t="s">
        <v>849</v>
      </c>
      <c r="B332" s="110" t="s">
        <v>745</v>
      </c>
      <c r="F332" s="107" t="str">
        <f t="shared" si="16"/>
        <v/>
      </c>
      <c r="G332" s="107" t="str">
        <f t="shared" si="17"/>
        <v/>
      </c>
    </row>
    <row r="333" spans="1:7" outlineLevel="1" x14ac:dyDescent="0.25">
      <c r="A333" s="96" t="s">
        <v>850</v>
      </c>
      <c r="B333" s="110" t="s">
        <v>747</v>
      </c>
      <c r="F333" s="107" t="str">
        <f t="shared" si="16"/>
        <v/>
      </c>
      <c r="G333" s="107" t="str">
        <f t="shared" si="17"/>
        <v/>
      </c>
    </row>
    <row r="334" spans="1:7" outlineLevel="1" x14ac:dyDescent="0.25">
      <c r="A334" s="96" t="s">
        <v>851</v>
      </c>
      <c r="B334" s="110" t="s">
        <v>749</v>
      </c>
      <c r="F334" s="107" t="str">
        <f t="shared" si="16"/>
        <v/>
      </c>
      <c r="G334" s="107" t="str">
        <f t="shared" si="17"/>
        <v/>
      </c>
    </row>
    <row r="335" spans="1:7" outlineLevel="1" x14ac:dyDescent="0.25">
      <c r="A335" s="96" t="s">
        <v>852</v>
      </c>
      <c r="B335" s="110"/>
      <c r="F335" s="107"/>
      <c r="G335" s="107"/>
    </row>
    <row r="336" spans="1:7" outlineLevel="1" x14ac:dyDescent="0.25">
      <c r="A336" s="96" t="s">
        <v>853</v>
      </c>
      <c r="B336" s="110"/>
      <c r="F336" s="107"/>
      <c r="G336" s="107"/>
    </row>
    <row r="337" spans="1:7" outlineLevel="1" x14ac:dyDescent="0.25">
      <c r="A337" s="96" t="s">
        <v>854</v>
      </c>
      <c r="B337" s="110"/>
      <c r="F337" s="109"/>
      <c r="G337" s="109"/>
    </row>
    <row r="338" spans="1:7" ht="15" customHeight="1" x14ac:dyDescent="0.25">
      <c r="A338" s="104"/>
      <c r="B338" s="105" t="s">
        <v>855</v>
      </c>
      <c r="C338" s="104" t="s">
        <v>686</v>
      </c>
      <c r="D338" s="104" t="s">
        <v>687</v>
      </c>
      <c r="E338" s="104"/>
      <c r="F338" s="104" t="s">
        <v>515</v>
      </c>
      <c r="G338" s="104" t="s">
        <v>688</v>
      </c>
    </row>
    <row r="339" spans="1:7" x14ac:dyDescent="0.25">
      <c r="A339" s="96" t="s">
        <v>856</v>
      </c>
      <c r="B339" s="96" t="s">
        <v>719</v>
      </c>
      <c r="C339" s="527" t="s">
        <v>955</v>
      </c>
      <c r="G339" s="96"/>
    </row>
    <row r="340" spans="1:7" x14ac:dyDescent="0.25">
      <c r="G340" s="96"/>
    </row>
    <row r="341" spans="1:7" x14ac:dyDescent="0.25">
      <c r="B341" s="114" t="s">
        <v>720</v>
      </c>
      <c r="G341" s="96"/>
    </row>
    <row r="342" spans="1:7" x14ac:dyDescent="0.25">
      <c r="A342" s="96" t="s">
        <v>857</v>
      </c>
      <c r="B342" s="96" t="s">
        <v>722</v>
      </c>
      <c r="C342" s="527" t="s">
        <v>955</v>
      </c>
      <c r="D342" s="527" t="s">
        <v>955</v>
      </c>
      <c r="F342" s="107" t="str">
        <f>IF($C$350=0,"",IF(C342="[Mark as ND1 if not relevant]","",C342/$C$350))</f>
        <v/>
      </c>
      <c r="G342" s="107" t="str">
        <f>IF($D$350=0,"",IF(D342="[Mark as ND1 if not relevant]","",D342/$D$350))</f>
        <v/>
      </c>
    </row>
    <row r="343" spans="1:7" x14ac:dyDescent="0.25">
      <c r="A343" s="96" t="s">
        <v>858</v>
      </c>
      <c r="B343" s="96" t="s">
        <v>724</v>
      </c>
      <c r="C343" s="527" t="s">
        <v>955</v>
      </c>
      <c r="D343" s="527" t="s">
        <v>955</v>
      </c>
      <c r="F343" s="107" t="str">
        <f t="shared" ref="F343:F349" si="18">IF($C$350=0,"",IF(C343="[Mark as ND1 if not relevant]","",C343/$C$350))</f>
        <v/>
      </c>
      <c r="G343" s="107" t="str">
        <f t="shared" ref="G343:G349" si="19">IF($D$350=0,"",IF(D343="[Mark as ND1 if not relevant]","",D343/$D$350))</f>
        <v/>
      </c>
    </row>
    <row r="344" spans="1:7" x14ac:dyDescent="0.25">
      <c r="A344" s="96" t="s">
        <v>859</v>
      </c>
      <c r="B344" s="96" t="s">
        <v>726</v>
      </c>
      <c r="C344" s="527" t="s">
        <v>955</v>
      </c>
      <c r="D344" s="527" t="s">
        <v>955</v>
      </c>
      <c r="F344" s="107" t="str">
        <f t="shared" si="18"/>
        <v/>
      </c>
      <c r="G344" s="107" t="str">
        <f t="shared" si="19"/>
        <v/>
      </c>
    </row>
    <row r="345" spans="1:7" x14ac:dyDescent="0.25">
      <c r="A345" s="96" t="s">
        <v>860</v>
      </c>
      <c r="B345" s="96" t="s">
        <v>728</v>
      </c>
      <c r="C345" s="527" t="s">
        <v>955</v>
      </c>
      <c r="D345" s="527" t="s">
        <v>955</v>
      </c>
      <c r="F345" s="107" t="str">
        <f t="shared" si="18"/>
        <v/>
      </c>
      <c r="G345" s="107" t="str">
        <f t="shared" si="19"/>
        <v/>
      </c>
    </row>
    <row r="346" spans="1:7" x14ac:dyDescent="0.25">
      <c r="A346" s="96" t="s">
        <v>861</v>
      </c>
      <c r="B346" s="96" t="s">
        <v>730</v>
      </c>
      <c r="C346" s="527" t="s">
        <v>955</v>
      </c>
      <c r="D346" s="527" t="s">
        <v>955</v>
      </c>
      <c r="F346" s="107" t="str">
        <f t="shared" si="18"/>
        <v/>
      </c>
      <c r="G346" s="107" t="str">
        <f t="shared" si="19"/>
        <v/>
      </c>
    </row>
    <row r="347" spans="1:7" x14ac:dyDescent="0.25">
      <c r="A347" s="96" t="s">
        <v>862</v>
      </c>
      <c r="B347" s="96" t="s">
        <v>732</v>
      </c>
      <c r="C347" s="527" t="s">
        <v>955</v>
      </c>
      <c r="D347" s="527" t="s">
        <v>955</v>
      </c>
      <c r="F347" s="107" t="str">
        <f t="shared" si="18"/>
        <v/>
      </c>
      <c r="G347" s="107" t="str">
        <f t="shared" si="19"/>
        <v/>
      </c>
    </row>
    <row r="348" spans="1:7" x14ac:dyDescent="0.25">
      <c r="A348" s="96" t="s">
        <v>863</v>
      </c>
      <c r="B348" s="96" t="s">
        <v>734</v>
      </c>
      <c r="C348" s="527" t="s">
        <v>955</v>
      </c>
      <c r="D348" s="527" t="s">
        <v>955</v>
      </c>
      <c r="F348" s="107" t="str">
        <f t="shared" si="18"/>
        <v/>
      </c>
      <c r="G348" s="107" t="str">
        <f t="shared" si="19"/>
        <v/>
      </c>
    </row>
    <row r="349" spans="1:7" x14ac:dyDescent="0.25">
      <c r="A349" s="96" t="s">
        <v>864</v>
      </c>
      <c r="B349" s="96" t="s">
        <v>736</v>
      </c>
      <c r="C349" s="527" t="s">
        <v>955</v>
      </c>
      <c r="D349" s="527" t="s">
        <v>955</v>
      </c>
      <c r="F349" s="107" t="str">
        <f t="shared" si="18"/>
        <v/>
      </c>
      <c r="G349" s="107" t="str">
        <f t="shared" si="19"/>
        <v/>
      </c>
    </row>
    <row r="350" spans="1:7" x14ac:dyDescent="0.25">
      <c r="A350" s="96" t="s">
        <v>865</v>
      </c>
      <c r="B350" s="123" t="s">
        <v>96</v>
      </c>
      <c r="C350" s="96">
        <f>SUM(C342:C349)</f>
        <v>0</v>
      </c>
      <c r="D350" s="96">
        <f>SUM(D342:D349)</f>
        <v>0</v>
      </c>
      <c r="F350" s="109">
        <f>SUM(F342:F349)</f>
        <v>0</v>
      </c>
      <c r="G350" s="109">
        <f>SUM(G342:G349)</f>
        <v>0</v>
      </c>
    </row>
    <row r="351" spans="1:7" outlineLevel="1" x14ac:dyDescent="0.25">
      <c r="A351" s="96" t="s">
        <v>866</v>
      </c>
      <c r="B351" s="110" t="s">
        <v>739</v>
      </c>
      <c r="F351" s="107" t="str">
        <f t="shared" ref="F351:F356" si="20">IF($C$350=0,"",IF(C351="[for completion]","",C351/$C$350))</f>
        <v/>
      </c>
      <c r="G351" s="107" t="str">
        <f t="shared" ref="G351:G356" si="21">IF($D$350=0,"",IF(D351="[for completion]","",D351/$D$350))</f>
        <v/>
      </c>
    </row>
    <row r="352" spans="1:7" outlineLevel="1" x14ac:dyDescent="0.25">
      <c r="A352" s="96" t="s">
        <v>867</v>
      </c>
      <c r="B352" s="110" t="s">
        <v>741</v>
      </c>
      <c r="F352" s="107" t="str">
        <f t="shared" si="20"/>
        <v/>
      </c>
      <c r="G352" s="107" t="str">
        <f t="shared" si="21"/>
        <v/>
      </c>
    </row>
    <row r="353" spans="1:7" outlineLevel="1" x14ac:dyDescent="0.25">
      <c r="A353" s="96" t="s">
        <v>868</v>
      </c>
      <c r="B353" s="110" t="s">
        <v>743</v>
      </c>
      <c r="F353" s="107" t="str">
        <f t="shared" si="20"/>
        <v/>
      </c>
      <c r="G353" s="107" t="str">
        <f t="shared" si="21"/>
        <v/>
      </c>
    </row>
    <row r="354" spans="1:7" outlineLevel="1" x14ac:dyDescent="0.25">
      <c r="A354" s="96" t="s">
        <v>869</v>
      </c>
      <c r="B354" s="110" t="s">
        <v>745</v>
      </c>
      <c r="F354" s="107" t="str">
        <f t="shared" si="20"/>
        <v/>
      </c>
      <c r="G354" s="107" t="str">
        <f t="shared" si="21"/>
        <v/>
      </c>
    </row>
    <row r="355" spans="1:7" outlineLevel="1" x14ac:dyDescent="0.25">
      <c r="A355" s="96" t="s">
        <v>870</v>
      </c>
      <c r="B355" s="110" t="s">
        <v>747</v>
      </c>
      <c r="F355" s="107" t="str">
        <f t="shared" si="20"/>
        <v/>
      </c>
      <c r="G355" s="107" t="str">
        <f t="shared" si="21"/>
        <v/>
      </c>
    </row>
    <row r="356" spans="1:7" outlineLevel="1" x14ac:dyDescent="0.25">
      <c r="A356" s="96" t="s">
        <v>871</v>
      </c>
      <c r="B356" s="110" t="s">
        <v>749</v>
      </c>
      <c r="F356" s="107" t="str">
        <f t="shared" si="20"/>
        <v/>
      </c>
      <c r="G356" s="107" t="str">
        <f t="shared" si="21"/>
        <v/>
      </c>
    </row>
    <row r="357" spans="1:7" outlineLevel="1" x14ac:dyDescent="0.25">
      <c r="A357" s="96" t="s">
        <v>872</v>
      </c>
      <c r="B357" s="110"/>
      <c r="F357" s="107"/>
      <c r="G357" s="107"/>
    </row>
    <row r="358" spans="1:7" outlineLevel="1" x14ac:dyDescent="0.25">
      <c r="A358" s="96" t="s">
        <v>873</v>
      </c>
      <c r="B358" s="110"/>
      <c r="F358" s="107"/>
      <c r="G358" s="107"/>
    </row>
    <row r="359" spans="1:7" outlineLevel="1" x14ac:dyDescent="0.25">
      <c r="A359" s="96" t="s">
        <v>874</v>
      </c>
      <c r="B359" s="110"/>
      <c r="F359" s="107"/>
      <c r="G359" s="109"/>
    </row>
    <row r="360" spans="1:7" ht="15" customHeight="1" x14ac:dyDescent="0.25">
      <c r="A360" s="104"/>
      <c r="B360" s="105" t="s">
        <v>875</v>
      </c>
      <c r="C360" s="104" t="s">
        <v>876</v>
      </c>
      <c r="D360" s="104"/>
      <c r="E360" s="104"/>
      <c r="F360" s="104"/>
      <c r="G360" s="106"/>
    </row>
    <row r="361" spans="1:7" x14ac:dyDescent="0.25">
      <c r="A361" s="96" t="s">
        <v>877</v>
      </c>
      <c r="B361" s="114" t="s">
        <v>878</v>
      </c>
      <c r="C361" s="527" t="s">
        <v>958</v>
      </c>
      <c r="G361" s="96"/>
    </row>
    <row r="362" spans="1:7" x14ac:dyDescent="0.25">
      <c r="A362" s="96" t="s">
        <v>879</v>
      </c>
      <c r="B362" s="114" t="s">
        <v>880</v>
      </c>
      <c r="C362" s="527" t="s">
        <v>958</v>
      </c>
      <c r="G362" s="96"/>
    </row>
    <row r="363" spans="1:7" x14ac:dyDescent="0.25">
      <c r="A363" s="96" t="s">
        <v>881</v>
      </c>
      <c r="B363" s="114" t="s">
        <v>882</v>
      </c>
      <c r="C363" s="527" t="s">
        <v>958</v>
      </c>
      <c r="G363" s="96"/>
    </row>
    <row r="364" spans="1:7" x14ac:dyDescent="0.25">
      <c r="A364" s="96" t="s">
        <v>883</v>
      </c>
      <c r="B364" s="114" t="s">
        <v>884</v>
      </c>
      <c r="C364" s="527" t="s">
        <v>958</v>
      </c>
      <c r="G364" s="96"/>
    </row>
    <row r="365" spans="1:7" x14ac:dyDescent="0.25">
      <c r="A365" s="96" t="s">
        <v>885</v>
      </c>
      <c r="B365" s="114" t="s">
        <v>886</v>
      </c>
      <c r="C365" s="527" t="s">
        <v>958</v>
      </c>
      <c r="G365" s="96"/>
    </row>
    <row r="366" spans="1:7" x14ac:dyDescent="0.25">
      <c r="A366" s="96" t="s">
        <v>887</v>
      </c>
      <c r="B366" s="114" t="s">
        <v>888</v>
      </c>
      <c r="C366" s="527" t="s">
        <v>958</v>
      </c>
      <c r="G366" s="96"/>
    </row>
    <row r="367" spans="1:7" x14ac:dyDescent="0.25">
      <c r="A367" s="96" t="s">
        <v>889</v>
      </c>
      <c r="B367" s="114" t="s">
        <v>890</v>
      </c>
      <c r="C367" s="527" t="s">
        <v>958</v>
      </c>
      <c r="G367" s="96"/>
    </row>
    <row r="368" spans="1:7" x14ac:dyDescent="0.25">
      <c r="A368" s="96" t="s">
        <v>891</v>
      </c>
      <c r="B368" s="114" t="s">
        <v>892</v>
      </c>
      <c r="C368" s="527" t="s">
        <v>958</v>
      </c>
      <c r="G368" s="96"/>
    </row>
    <row r="369" spans="1:7" x14ac:dyDescent="0.25">
      <c r="A369" s="96" t="s">
        <v>893</v>
      </c>
      <c r="B369" s="114" t="s">
        <v>894</v>
      </c>
      <c r="C369" s="527" t="s">
        <v>958</v>
      </c>
      <c r="G369" s="96"/>
    </row>
    <row r="370" spans="1:7" x14ac:dyDescent="0.25">
      <c r="A370" s="96" t="s">
        <v>895</v>
      </c>
      <c r="B370" s="114" t="s">
        <v>94</v>
      </c>
      <c r="C370" s="527" t="s">
        <v>958</v>
      </c>
      <c r="G370" s="96"/>
    </row>
    <row r="371" spans="1:7" outlineLevel="1" x14ac:dyDescent="0.25">
      <c r="A371" s="96" t="s">
        <v>896</v>
      </c>
      <c r="B371" s="110" t="s">
        <v>897</v>
      </c>
      <c r="C371" s="128"/>
      <c r="G371" s="96"/>
    </row>
    <row r="372" spans="1:7" outlineLevel="1" x14ac:dyDescent="0.25">
      <c r="A372" s="96" t="s">
        <v>898</v>
      </c>
      <c r="B372" s="110" t="s">
        <v>98</v>
      </c>
      <c r="C372" s="128"/>
      <c r="G372" s="96"/>
    </row>
    <row r="373" spans="1:7" outlineLevel="1" x14ac:dyDescent="0.25">
      <c r="A373" s="96" t="s">
        <v>899</v>
      </c>
      <c r="B373" s="110" t="s">
        <v>98</v>
      </c>
      <c r="C373" s="128"/>
      <c r="G373" s="96"/>
    </row>
    <row r="374" spans="1:7" outlineLevel="1" x14ac:dyDescent="0.25">
      <c r="A374" s="96" t="s">
        <v>900</v>
      </c>
      <c r="B374" s="110" t="s">
        <v>98</v>
      </c>
      <c r="C374" s="128"/>
      <c r="G374" s="96"/>
    </row>
    <row r="375" spans="1:7" outlineLevel="1" x14ac:dyDescent="0.25">
      <c r="A375" s="96" t="s">
        <v>901</v>
      </c>
      <c r="B375" s="110" t="s">
        <v>98</v>
      </c>
      <c r="C375" s="128"/>
      <c r="G375" s="96"/>
    </row>
    <row r="376" spans="1:7" outlineLevel="1" x14ac:dyDescent="0.25">
      <c r="A376" s="96" t="s">
        <v>902</v>
      </c>
      <c r="B376" s="110" t="s">
        <v>98</v>
      </c>
      <c r="C376" s="128"/>
      <c r="G376" s="96"/>
    </row>
    <row r="377" spans="1:7" outlineLevel="1" x14ac:dyDescent="0.25">
      <c r="A377" s="96" t="s">
        <v>903</v>
      </c>
      <c r="B377" s="110" t="s">
        <v>98</v>
      </c>
      <c r="C377" s="128"/>
      <c r="G377" s="96"/>
    </row>
    <row r="378" spans="1:7" outlineLevel="1" x14ac:dyDescent="0.25">
      <c r="A378" s="96" t="s">
        <v>904</v>
      </c>
      <c r="B378" s="110" t="s">
        <v>98</v>
      </c>
      <c r="C378" s="128"/>
      <c r="G378" s="96"/>
    </row>
    <row r="379" spans="1:7" outlineLevel="1" x14ac:dyDescent="0.25">
      <c r="A379" s="96" t="s">
        <v>905</v>
      </c>
      <c r="B379" s="110" t="s">
        <v>98</v>
      </c>
      <c r="C379" s="128"/>
      <c r="G379" s="96"/>
    </row>
    <row r="380" spans="1:7" outlineLevel="1" x14ac:dyDescent="0.25">
      <c r="A380" s="96" t="s">
        <v>906</v>
      </c>
      <c r="B380" s="110" t="s">
        <v>98</v>
      </c>
      <c r="C380" s="128"/>
      <c r="G380" s="96"/>
    </row>
    <row r="381" spans="1:7" outlineLevel="1" x14ac:dyDescent="0.25">
      <c r="A381" s="96" t="s">
        <v>907</v>
      </c>
      <c r="B381" s="110" t="s">
        <v>98</v>
      </c>
      <c r="C381" s="128"/>
      <c r="G381" s="96"/>
    </row>
    <row r="382" spans="1:7" outlineLevel="1" x14ac:dyDescent="0.25">
      <c r="A382" s="96" t="s">
        <v>908</v>
      </c>
      <c r="B382" s="110" t="s">
        <v>98</v>
      </c>
      <c r="C382" s="128"/>
    </row>
    <row r="383" spans="1:7" outlineLevel="1" x14ac:dyDescent="0.25">
      <c r="A383" s="96" t="s">
        <v>909</v>
      </c>
      <c r="B383" s="110" t="s">
        <v>98</v>
      </c>
      <c r="C383" s="128"/>
    </row>
    <row r="384" spans="1:7" outlineLevel="1" x14ac:dyDescent="0.25">
      <c r="A384" s="96" t="s">
        <v>910</v>
      </c>
      <c r="B384" s="110" t="s">
        <v>98</v>
      </c>
      <c r="C384" s="128"/>
    </row>
    <row r="385" spans="1:3" outlineLevel="1" x14ac:dyDescent="0.25">
      <c r="A385" s="96" t="s">
        <v>911</v>
      </c>
      <c r="B385" s="110" t="s">
        <v>98</v>
      </c>
      <c r="C385" s="128"/>
    </row>
    <row r="386" spans="1:3" outlineLevel="1" x14ac:dyDescent="0.25">
      <c r="A386" s="96" t="s">
        <v>912</v>
      </c>
      <c r="B386" s="110" t="s">
        <v>98</v>
      </c>
      <c r="C386" s="128"/>
    </row>
    <row r="387" spans="1:3" outlineLevel="1" x14ac:dyDescent="0.25">
      <c r="A387" s="96" t="s">
        <v>913</v>
      </c>
      <c r="B387" s="110" t="s">
        <v>98</v>
      </c>
      <c r="C387" s="128"/>
    </row>
    <row r="388" spans="1:3" x14ac:dyDescent="0.25">
      <c r="C388" s="128"/>
    </row>
    <row r="389" spans="1:3" x14ac:dyDescent="0.25">
      <c r="C389" s="128"/>
    </row>
    <row r="390" spans="1:3" x14ac:dyDescent="0.25">
      <c r="C390" s="128"/>
    </row>
    <row r="391" spans="1:3" x14ac:dyDescent="0.25">
      <c r="C391" s="128"/>
    </row>
    <row r="392" spans="1:3" x14ac:dyDescent="0.25">
      <c r="C392" s="128"/>
    </row>
    <row r="393" spans="1:3" x14ac:dyDescent="0.25">
      <c r="C393" s="12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257"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92BA-1C87-4493-BBE4-7673FD1304E3}">
  <sheetPr>
    <tabColor rgb="FFE36E00"/>
  </sheetPr>
  <dimension ref="A1:N179"/>
  <sheetViews>
    <sheetView zoomScale="75" zoomScaleNormal="75" workbookViewId="0">
      <selection activeCell="B6" sqref="B6"/>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0"/>
  </cols>
  <sheetData>
    <row r="1" spans="1:14" ht="31.5" x14ac:dyDescent="0.25">
      <c r="A1" s="131" t="s">
        <v>1915</v>
      </c>
      <c r="B1" s="131"/>
      <c r="C1" s="22"/>
      <c r="D1" s="22"/>
      <c r="E1" s="22"/>
      <c r="F1" s="543" t="s">
        <v>1314</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21</v>
      </c>
      <c r="C3" s="27" t="s">
        <v>1712</v>
      </c>
      <c r="D3" s="25"/>
      <c r="E3" s="25"/>
      <c r="F3" s="25"/>
      <c r="G3" s="25"/>
      <c r="H3"/>
      <c r="L3" s="22"/>
      <c r="M3" s="22"/>
    </row>
    <row r="4" spans="1:14" ht="15.75" thickBot="1" x14ac:dyDescent="0.3">
      <c r="H4"/>
      <c r="L4" s="22"/>
      <c r="M4" s="22"/>
    </row>
    <row r="5" spans="1:14" ht="18.75" x14ac:dyDescent="0.25">
      <c r="B5" s="29" t="s">
        <v>1916</v>
      </c>
      <c r="C5" s="28"/>
      <c r="E5" s="30"/>
      <c r="F5" s="30"/>
      <c r="H5"/>
      <c r="L5" s="22"/>
      <c r="M5" s="22"/>
    </row>
    <row r="6" spans="1:14" ht="15.75" thickBot="1" x14ac:dyDescent="0.3">
      <c r="B6" s="563" t="s">
        <v>1917</v>
      </c>
      <c r="H6"/>
      <c r="L6" s="22"/>
      <c r="M6" s="22"/>
    </row>
    <row r="7" spans="1:14" s="550" customFormat="1" x14ac:dyDescent="0.25">
      <c r="A7" s="24"/>
      <c r="B7" s="549"/>
      <c r="C7" s="24"/>
      <c r="D7" s="24"/>
      <c r="E7" s="24"/>
      <c r="F7" s="24"/>
      <c r="G7" s="22"/>
      <c r="H7"/>
      <c r="I7" s="24"/>
      <c r="J7" s="24"/>
      <c r="K7" s="24"/>
      <c r="L7" s="22"/>
      <c r="M7" s="22"/>
      <c r="N7" s="22"/>
    </row>
    <row r="8" spans="1:14" ht="37.5" x14ac:dyDescent="0.25">
      <c r="A8" s="32" t="s">
        <v>30</v>
      </c>
      <c r="B8" s="32" t="s">
        <v>1917</v>
      </c>
      <c r="C8" s="33"/>
      <c r="D8" s="33"/>
      <c r="E8" s="33"/>
      <c r="F8" s="33"/>
      <c r="G8" s="34"/>
      <c r="H8"/>
      <c r="I8" s="38"/>
      <c r="J8" s="30"/>
      <c r="K8" s="30"/>
      <c r="L8" s="30"/>
      <c r="M8" s="30"/>
    </row>
    <row r="9" spans="1:14" ht="15" customHeight="1" x14ac:dyDescent="0.25">
      <c r="A9" s="40"/>
      <c r="B9" s="41" t="s">
        <v>914</v>
      </c>
      <c r="C9" s="40"/>
      <c r="D9" s="40"/>
      <c r="E9" s="40"/>
      <c r="F9" s="43"/>
      <c r="G9" s="43"/>
      <c r="H9"/>
      <c r="I9" s="38"/>
      <c r="J9" s="35"/>
      <c r="K9" s="35"/>
      <c r="L9" s="35"/>
      <c r="M9" s="53"/>
      <c r="N9" s="53"/>
    </row>
    <row r="10" spans="1:14" x14ac:dyDescent="0.25">
      <c r="A10" s="24" t="s">
        <v>1918</v>
      </c>
      <c r="B10" s="24" t="s">
        <v>1919</v>
      </c>
      <c r="C10" s="135" t="s">
        <v>1718</v>
      </c>
      <c r="E10" s="38"/>
      <c r="F10" s="38"/>
      <c r="H10"/>
      <c r="I10" s="38"/>
      <c r="L10" s="38"/>
      <c r="M10" s="38"/>
    </row>
    <row r="11" spans="1:14" outlineLevel="1" x14ac:dyDescent="0.25">
      <c r="A11" s="24" t="s">
        <v>1920</v>
      </c>
      <c r="B11" s="49" t="s">
        <v>506</v>
      </c>
      <c r="E11" s="38"/>
      <c r="F11" s="38"/>
      <c r="H11"/>
      <c r="I11" s="38"/>
      <c r="L11" s="38"/>
      <c r="M11" s="38"/>
    </row>
    <row r="12" spans="1:14" outlineLevel="1" x14ac:dyDescent="0.25">
      <c r="A12" s="24" t="s">
        <v>1921</v>
      </c>
      <c r="B12" s="49" t="s">
        <v>508</v>
      </c>
      <c r="E12" s="38"/>
      <c r="F12" s="38"/>
      <c r="H12"/>
      <c r="I12" s="38"/>
      <c r="L12" s="38"/>
      <c r="M12" s="38"/>
    </row>
    <row r="13" spans="1:14" outlineLevel="1" x14ac:dyDescent="0.25">
      <c r="A13" s="24" t="s">
        <v>1922</v>
      </c>
      <c r="E13" s="38"/>
      <c r="F13" s="38"/>
      <c r="H13"/>
      <c r="I13" s="38"/>
      <c r="L13" s="38"/>
      <c r="M13" s="38"/>
    </row>
    <row r="14" spans="1:14" outlineLevel="1" x14ac:dyDescent="0.25">
      <c r="A14" s="24" t="s">
        <v>1923</v>
      </c>
      <c r="E14" s="38"/>
      <c r="F14" s="38"/>
      <c r="H14"/>
      <c r="I14" s="38"/>
      <c r="L14" s="38"/>
      <c r="M14" s="38"/>
    </row>
    <row r="15" spans="1:14" outlineLevel="1" x14ac:dyDescent="0.25">
      <c r="A15" s="24" t="s">
        <v>1924</v>
      </c>
      <c r="E15" s="38"/>
      <c r="F15" s="38"/>
      <c r="H15"/>
      <c r="I15" s="38"/>
      <c r="L15" s="38"/>
      <c r="M15" s="38"/>
    </row>
    <row r="16" spans="1:14" outlineLevel="1" x14ac:dyDescent="0.25">
      <c r="A16" s="24" t="s">
        <v>1925</v>
      </c>
      <c r="E16" s="38"/>
      <c r="F16" s="38"/>
      <c r="H16"/>
      <c r="I16" s="38"/>
      <c r="L16" s="38"/>
      <c r="M16" s="38"/>
    </row>
    <row r="17" spans="1:14" outlineLevel="1" x14ac:dyDescent="0.25">
      <c r="A17" s="24" t="s">
        <v>1926</v>
      </c>
      <c r="E17" s="38"/>
      <c r="F17" s="38"/>
      <c r="H17"/>
      <c r="I17" s="38"/>
      <c r="L17" s="38"/>
      <c r="M17" s="38"/>
    </row>
    <row r="18" spans="1:14" x14ac:dyDescent="0.25">
      <c r="A18" s="40"/>
      <c r="B18" s="40" t="s">
        <v>1927</v>
      </c>
      <c r="C18" s="40" t="s">
        <v>686</v>
      </c>
      <c r="D18" s="40" t="s">
        <v>1928</v>
      </c>
      <c r="E18" s="40"/>
      <c r="F18" s="40" t="s">
        <v>915</v>
      </c>
      <c r="G18" s="40" t="s">
        <v>1929</v>
      </c>
      <c r="H18"/>
      <c r="I18" s="68"/>
      <c r="J18" s="35"/>
      <c r="K18" s="35"/>
      <c r="L18" s="30"/>
      <c r="M18" s="35"/>
      <c r="N18" s="35"/>
    </row>
    <row r="19" spans="1:14" x14ac:dyDescent="0.25">
      <c r="A19" s="24" t="s">
        <v>1930</v>
      </c>
      <c r="B19" s="24" t="s">
        <v>1931</v>
      </c>
      <c r="C19" s="134" t="s">
        <v>1718</v>
      </c>
      <c r="D19" s="35"/>
      <c r="E19" s="35"/>
      <c r="F19" s="53"/>
      <c r="G19" s="53"/>
      <c r="H19"/>
      <c r="I19" s="38"/>
      <c r="L19" s="35"/>
      <c r="M19" s="53"/>
      <c r="N19" s="53"/>
    </row>
    <row r="20" spans="1:14" x14ac:dyDescent="0.25">
      <c r="A20" s="35"/>
      <c r="B20" s="68"/>
      <c r="C20" s="35"/>
      <c r="D20" s="35"/>
      <c r="E20" s="35"/>
      <c r="F20" s="53"/>
      <c r="G20" s="53"/>
      <c r="H20"/>
      <c r="I20" s="68"/>
      <c r="J20" s="35"/>
      <c r="K20" s="35"/>
      <c r="L20" s="35"/>
      <c r="M20" s="53"/>
      <c r="N20" s="53"/>
    </row>
    <row r="21" spans="1:14" x14ac:dyDescent="0.25">
      <c r="B21" s="24" t="s">
        <v>691</v>
      </c>
      <c r="C21" s="35"/>
      <c r="D21" s="35"/>
      <c r="E21" s="35"/>
      <c r="F21" s="53"/>
      <c r="G21" s="53"/>
      <c r="H21"/>
      <c r="I21" s="38"/>
      <c r="J21" s="35"/>
      <c r="K21" s="35"/>
      <c r="L21" s="35"/>
      <c r="M21" s="53"/>
      <c r="N21" s="53"/>
    </row>
    <row r="22" spans="1:14" x14ac:dyDescent="0.25">
      <c r="A22" s="24" t="s">
        <v>1932</v>
      </c>
      <c r="B22" s="38" t="s">
        <v>608</v>
      </c>
      <c r="C22" s="134" t="s">
        <v>1718</v>
      </c>
      <c r="D22" s="135" t="s">
        <v>1718</v>
      </c>
      <c r="E22" s="38"/>
      <c r="F22" s="46" t="str">
        <f>IF($C$37=0,"",IF(C22="[for completion]","",C22/$C$37))</f>
        <v/>
      </c>
      <c r="G22" s="46" t="str">
        <f>IF($D$37=0,"",IF(D22="[for completion]","",D22/$D$37))</f>
        <v/>
      </c>
      <c r="H22"/>
      <c r="I22" s="38"/>
      <c r="L22" s="38"/>
      <c r="M22" s="46"/>
      <c r="N22" s="46"/>
    </row>
    <row r="23" spans="1:14" x14ac:dyDescent="0.25">
      <c r="A23" s="24" t="s">
        <v>1933</v>
      </c>
      <c r="B23" s="38" t="s">
        <v>608</v>
      </c>
      <c r="C23" s="134" t="s">
        <v>1718</v>
      </c>
      <c r="D23" s="135" t="s">
        <v>1718</v>
      </c>
      <c r="E23" s="38"/>
      <c r="F23" s="46" t="str">
        <f t="shared" ref="F23:F36" si="0">IF($C$37=0,"",IF(C23="[for completion]","",C23/$C$37))</f>
        <v/>
      </c>
      <c r="G23" s="46" t="str">
        <f t="shared" ref="G23:G36" si="1">IF($D$37=0,"",IF(D23="[for completion]","",D23/$D$37))</f>
        <v/>
      </c>
      <c r="H23"/>
      <c r="I23" s="38"/>
      <c r="L23" s="38"/>
      <c r="M23" s="46"/>
      <c r="N23" s="46"/>
    </row>
    <row r="24" spans="1:14" x14ac:dyDescent="0.25">
      <c r="A24" s="24" t="s">
        <v>1934</v>
      </c>
      <c r="B24" s="38" t="s">
        <v>608</v>
      </c>
      <c r="C24" s="134" t="s">
        <v>1718</v>
      </c>
      <c r="D24" s="135" t="s">
        <v>1718</v>
      </c>
      <c r="F24" s="46" t="str">
        <f t="shared" si="0"/>
        <v/>
      </c>
      <c r="G24" s="46" t="str">
        <f t="shared" si="1"/>
        <v/>
      </c>
      <c r="H24"/>
      <c r="I24" s="38"/>
      <c r="M24" s="46"/>
      <c r="N24" s="46"/>
    </row>
    <row r="25" spans="1:14" x14ac:dyDescent="0.25">
      <c r="A25" s="24" t="s">
        <v>1935</v>
      </c>
      <c r="B25" s="38" t="s">
        <v>608</v>
      </c>
      <c r="C25" s="134" t="s">
        <v>1718</v>
      </c>
      <c r="D25" s="135" t="s">
        <v>1718</v>
      </c>
      <c r="E25" s="57"/>
      <c r="F25" s="46" t="str">
        <f t="shared" si="0"/>
        <v/>
      </c>
      <c r="G25" s="46" t="str">
        <f t="shared" si="1"/>
        <v/>
      </c>
      <c r="H25"/>
      <c r="I25" s="38"/>
      <c r="L25" s="57"/>
      <c r="M25" s="46"/>
      <c r="N25" s="46"/>
    </row>
    <row r="26" spans="1:14" x14ac:dyDescent="0.25">
      <c r="A26" s="24" t="s">
        <v>1936</v>
      </c>
      <c r="B26" s="38" t="s">
        <v>608</v>
      </c>
      <c r="C26" s="134" t="s">
        <v>1718</v>
      </c>
      <c r="D26" s="135" t="s">
        <v>1718</v>
      </c>
      <c r="E26" s="57"/>
      <c r="F26" s="46" t="str">
        <f t="shared" si="0"/>
        <v/>
      </c>
      <c r="G26" s="46" t="str">
        <f t="shared" si="1"/>
        <v/>
      </c>
      <c r="H26"/>
      <c r="I26" s="38"/>
      <c r="L26" s="57"/>
      <c r="M26" s="46"/>
      <c r="N26" s="46"/>
    </row>
    <row r="27" spans="1:14" x14ac:dyDescent="0.25">
      <c r="A27" s="24" t="s">
        <v>1937</v>
      </c>
      <c r="B27" s="38" t="s">
        <v>608</v>
      </c>
      <c r="C27" s="134" t="s">
        <v>1718</v>
      </c>
      <c r="D27" s="135" t="s">
        <v>1718</v>
      </c>
      <c r="E27" s="57"/>
      <c r="F27" s="46" t="str">
        <f t="shared" si="0"/>
        <v/>
      </c>
      <c r="G27" s="46" t="str">
        <f t="shared" si="1"/>
        <v/>
      </c>
      <c r="H27"/>
      <c r="I27" s="38"/>
      <c r="L27" s="57"/>
      <c r="M27" s="46"/>
      <c r="N27" s="46"/>
    </row>
    <row r="28" spans="1:14" x14ac:dyDescent="0.25">
      <c r="A28" s="24" t="s">
        <v>1938</v>
      </c>
      <c r="B28" s="38" t="s">
        <v>608</v>
      </c>
      <c r="C28" s="134" t="s">
        <v>1718</v>
      </c>
      <c r="D28" s="135" t="s">
        <v>1718</v>
      </c>
      <c r="E28" s="57"/>
      <c r="F28" s="46" t="str">
        <f t="shared" si="0"/>
        <v/>
      </c>
      <c r="G28" s="46" t="str">
        <f t="shared" si="1"/>
        <v/>
      </c>
      <c r="H28"/>
      <c r="I28" s="38"/>
      <c r="L28" s="57"/>
      <c r="M28" s="46"/>
      <c r="N28" s="46"/>
    </row>
    <row r="29" spans="1:14" x14ac:dyDescent="0.25">
      <c r="A29" s="24" t="s">
        <v>1939</v>
      </c>
      <c r="B29" s="38" t="s">
        <v>608</v>
      </c>
      <c r="C29" s="134" t="s">
        <v>1718</v>
      </c>
      <c r="D29" s="135" t="s">
        <v>1718</v>
      </c>
      <c r="E29" s="57"/>
      <c r="F29" s="46" t="str">
        <f t="shared" si="0"/>
        <v/>
      </c>
      <c r="G29" s="46" t="str">
        <f t="shared" si="1"/>
        <v/>
      </c>
      <c r="H29"/>
      <c r="I29" s="38"/>
      <c r="L29" s="57"/>
      <c r="M29" s="46"/>
      <c r="N29" s="46"/>
    </row>
    <row r="30" spans="1:14" x14ac:dyDescent="0.25">
      <c r="A30" s="24" t="s">
        <v>1940</v>
      </c>
      <c r="B30" s="38" t="s">
        <v>608</v>
      </c>
      <c r="C30" s="134" t="s">
        <v>1718</v>
      </c>
      <c r="D30" s="135" t="s">
        <v>1718</v>
      </c>
      <c r="E30" s="57"/>
      <c r="F30" s="46" t="str">
        <f t="shared" si="0"/>
        <v/>
      </c>
      <c r="G30" s="46" t="str">
        <f t="shared" si="1"/>
        <v/>
      </c>
      <c r="H30"/>
      <c r="I30" s="38"/>
      <c r="L30" s="57"/>
      <c r="M30" s="46"/>
      <c r="N30" s="46"/>
    </row>
    <row r="31" spans="1:14" x14ac:dyDescent="0.25">
      <c r="A31" s="24" t="s">
        <v>1941</v>
      </c>
      <c r="B31" s="38" t="s">
        <v>608</v>
      </c>
      <c r="C31" s="134" t="s">
        <v>1718</v>
      </c>
      <c r="D31" s="135" t="s">
        <v>1718</v>
      </c>
      <c r="E31" s="57"/>
      <c r="F31" s="46" t="str">
        <f t="shared" si="0"/>
        <v/>
      </c>
      <c r="G31" s="46" t="str">
        <f t="shared" si="1"/>
        <v/>
      </c>
      <c r="H31"/>
      <c r="I31" s="38"/>
      <c r="L31" s="57"/>
      <c r="M31" s="46"/>
      <c r="N31" s="46"/>
    </row>
    <row r="32" spans="1:14" x14ac:dyDescent="0.25">
      <c r="A32" s="24" t="s">
        <v>1942</v>
      </c>
      <c r="B32" s="38" t="s">
        <v>608</v>
      </c>
      <c r="C32" s="134" t="s">
        <v>1718</v>
      </c>
      <c r="D32" s="135" t="s">
        <v>1718</v>
      </c>
      <c r="E32" s="57"/>
      <c r="F32" s="46" t="str">
        <f t="shared" si="0"/>
        <v/>
      </c>
      <c r="G32" s="46" t="str">
        <f t="shared" si="1"/>
        <v/>
      </c>
      <c r="H32"/>
      <c r="I32" s="38"/>
      <c r="L32" s="57"/>
      <c r="M32" s="46"/>
      <c r="N32" s="46"/>
    </row>
    <row r="33" spans="1:14" x14ac:dyDescent="0.25">
      <c r="A33" s="24" t="s">
        <v>1943</v>
      </c>
      <c r="B33" s="38" t="s">
        <v>608</v>
      </c>
      <c r="C33" s="134" t="s">
        <v>1718</v>
      </c>
      <c r="D33" s="135" t="s">
        <v>1718</v>
      </c>
      <c r="E33" s="57"/>
      <c r="F33" s="46" t="str">
        <f t="shared" si="0"/>
        <v/>
      </c>
      <c r="G33" s="46" t="str">
        <f t="shared" si="1"/>
        <v/>
      </c>
      <c r="H33"/>
      <c r="I33" s="38"/>
      <c r="L33" s="57"/>
      <c r="M33" s="46"/>
      <c r="N33" s="46"/>
    </row>
    <row r="34" spans="1:14" x14ac:dyDescent="0.25">
      <c r="A34" s="24" t="s">
        <v>1944</v>
      </c>
      <c r="B34" s="38" t="s">
        <v>608</v>
      </c>
      <c r="C34" s="134" t="s">
        <v>1718</v>
      </c>
      <c r="D34" s="135" t="s">
        <v>1718</v>
      </c>
      <c r="E34" s="57"/>
      <c r="F34" s="46" t="str">
        <f t="shared" si="0"/>
        <v/>
      </c>
      <c r="G34" s="46" t="str">
        <f t="shared" si="1"/>
        <v/>
      </c>
      <c r="H34"/>
      <c r="I34" s="38"/>
      <c r="L34" s="57"/>
      <c r="M34" s="46"/>
      <c r="N34" s="46"/>
    </row>
    <row r="35" spans="1:14" x14ac:dyDescent="0.25">
      <c r="A35" s="24" t="s">
        <v>1945</v>
      </c>
      <c r="B35" s="38" t="s">
        <v>608</v>
      </c>
      <c r="C35" s="134" t="s">
        <v>1718</v>
      </c>
      <c r="D35" s="135" t="s">
        <v>1718</v>
      </c>
      <c r="E35" s="57"/>
      <c r="F35" s="46" t="str">
        <f t="shared" si="0"/>
        <v/>
      </c>
      <c r="G35" s="46" t="str">
        <f t="shared" si="1"/>
        <v/>
      </c>
      <c r="H35"/>
      <c r="I35" s="38"/>
      <c r="L35" s="57"/>
      <c r="M35" s="46"/>
      <c r="N35" s="46"/>
    </row>
    <row r="36" spans="1:14" x14ac:dyDescent="0.25">
      <c r="A36" s="24" t="s">
        <v>1946</v>
      </c>
      <c r="B36" s="38" t="s">
        <v>608</v>
      </c>
      <c r="C36" s="134" t="s">
        <v>1718</v>
      </c>
      <c r="D36" s="135" t="s">
        <v>1718</v>
      </c>
      <c r="E36" s="57"/>
      <c r="F36" s="46" t="str">
        <f t="shared" si="0"/>
        <v/>
      </c>
      <c r="G36" s="46" t="str">
        <f t="shared" si="1"/>
        <v/>
      </c>
      <c r="H36"/>
      <c r="I36" s="38"/>
      <c r="L36" s="57"/>
      <c r="M36" s="46"/>
      <c r="N36" s="46"/>
    </row>
    <row r="37" spans="1:14" x14ac:dyDescent="0.25">
      <c r="A37" s="24" t="s">
        <v>1947</v>
      </c>
      <c r="B37" s="47" t="s">
        <v>96</v>
      </c>
      <c r="C37" s="551">
        <f>SUM(C22:C36)</f>
        <v>0</v>
      </c>
      <c r="D37" s="45">
        <f>SUM(D22:D36)</f>
        <v>0</v>
      </c>
      <c r="E37" s="57"/>
      <c r="F37" s="48">
        <f>SUM(F22:F36)</f>
        <v>0</v>
      </c>
      <c r="G37" s="48">
        <f>SUM(G22:G36)</f>
        <v>0</v>
      </c>
      <c r="H37"/>
      <c r="I37" s="47"/>
      <c r="J37" s="38"/>
      <c r="K37" s="38"/>
      <c r="L37" s="57"/>
      <c r="M37" s="48"/>
      <c r="N37" s="48"/>
    </row>
    <row r="38" spans="1:14" x14ac:dyDescent="0.25">
      <c r="A38" s="40"/>
      <c r="B38" s="41" t="s">
        <v>1948</v>
      </c>
      <c r="C38" s="40" t="s">
        <v>61</v>
      </c>
      <c r="D38" s="40"/>
      <c r="E38" s="42"/>
      <c r="F38" s="40" t="s">
        <v>915</v>
      </c>
      <c r="G38" s="40"/>
      <c r="H38"/>
      <c r="I38" s="68"/>
      <c r="J38" s="35"/>
      <c r="K38" s="35"/>
      <c r="L38" s="30"/>
      <c r="M38" s="35"/>
      <c r="N38" s="35"/>
    </row>
    <row r="39" spans="1:14" x14ac:dyDescent="0.25">
      <c r="A39" s="24" t="s">
        <v>1949</v>
      </c>
      <c r="B39" s="38" t="s">
        <v>1950</v>
      </c>
      <c r="C39" s="134" t="s">
        <v>1718</v>
      </c>
      <c r="E39" s="552"/>
      <c r="F39" s="46" t="str">
        <f>IF($C$42=0,"",IF(C39="[for completion]","",C39/$C$42))</f>
        <v/>
      </c>
      <c r="G39" s="45"/>
      <c r="H39"/>
      <c r="I39" s="38"/>
      <c r="L39" s="552"/>
      <c r="M39" s="46"/>
      <c r="N39" s="45"/>
    </row>
    <row r="40" spans="1:14" x14ac:dyDescent="0.25">
      <c r="A40" s="24" t="s">
        <v>1951</v>
      </c>
      <c r="B40" s="38" t="s">
        <v>1952</v>
      </c>
      <c r="C40" s="134" t="s">
        <v>1718</v>
      </c>
      <c r="E40" s="552"/>
      <c r="F40" s="46" t="str">
        <f>IF($C$42=0,"",IF(C40="[for completion]","",C40/$C$42))</f>
        <v/>
      </c>
      <c r="G40" s="45"/>
      <c r="H40"/>
      <c r="I40" s="38"/>
      <c r="L40" s="552"/>
      <c r="M40" s="46"/>
      <c r="N40" s="45"/>
    </row>
    <row r="41" spans="1:14" x14ac:dyDescent="0.25">
      <c r="A41" s="24" t="s">
        <v>1953</v>
      </c>
      <c r="B41" s="38" t="s">
        <v>94</v>
      </c>
      <c r="C41" s="134" t="s">
        <v>1718</v>
      </c>
      <c r="E41" s="57"/>
      <c r="F41" s="46" t="str">
        <f>IF($C$42=0,"",IF(C41="[for completion]","",C41/$C$42))</f>
        <v/>
      </c>
      <c r="G41" s="45"/>
      <c r="H41"/>
      <c r="I41" s="38"/>
      <c r="L41" s="57"/>
      <c r="M41" s="46"/>
      <c r="N41" s="45"/>
    </row>
    <row r="42" spans="1:14" x14ac:dyDescent="0.25">
      <c r="A42" s="24" t="s">
        <v>1954</v>
      </c>
      <c r="B42" s="47" t="s">
        <v>96</v>
      </c>
      <c r="C42" s="551">
        <f>SUM(C39:C41)</f>
        <v>0</v>
      </c>
      <c r="D42" s="38"/>
      <c r="E42" s="57"/>
      <c r="F42" s="48">
        <f>SUM(F39:F41)</f>
        <v>0</v>
      </c>
      <c r="G42" s="45"/>
      <c r="H42"/>
      <c r="I42" s="38"/>
      <c r="L42" s="57"/>
      <c r="M42" s="46"/>
      <c r="N42" s="45"/>
    </row>
    <row r="43" spans="1:14" outlineLevel="1" x14ac:dyDescent="0.25">
      <c r="A43" s="24" t="s">
        <v>1955</v>
      </c>
      <c r="B43" s="47"/>
      <c r="C43" s="38"/>
      <c r="D43" s="38"/>
      <c r="E43" s="57"/>
      <c r="F43" s="48"/>
      <c r="G43" s="45"/>
      <c r="H43"/>
      <c r="I43" s="38"/>
      <c r="L43" s="57"/>
      <c r="M43" s="46"/>
      <c r="N43" s="45"/>
    </row>
    <row r="44" spans="1:14" outlineLevel="1" x14ac:dyDescent="0.25">
      <c r="A44" s="24" t="s">
        <v>1956</v>
      </c>
      <c r="B44" s="47"/>
      <c r="C44" s="38"/>
      <c r="D44" s="38"/>
      <c r="E44" s="57"/>
      <c r="F44" s="48"/>
      <c r="G44" s="45"/>
      <c r="H44"/>
      <c r="I44" s="38"/>
      <c r="L44" s="57"/>
      <c r="M44" s="46"/>
      <c r="N44" s="45"/>
    </row>
    <row r="45" spans="1:14" outlineLevel="1" x14ac:dyDescent="0.25">
      <c r="A45" s="24" t="s">
        <v>1957</v>
      </c>
      <c r="B45" s="38"/>
      <c r="E45" s="57"/>
      <c r="F45" s="46"/>
      <c r="G45" s="45"/>
      <c r="H45"/>
      <c r="I45" s="38"/>
      <c r="L45" s="57"/>
      <c r="M45" s="46"/>
      <c r="N45" s="45"/>
    </row>
    <row r="46" spans="1:14" outlineLevel="1" x14ac:dyDescent="0.25">
      <c r="A46" s="24" t="s">
        <v>1958</v>
      </c>
      <c r="B46" s="38"/>
      <c r="E46" s="57"/>
      <c r="F46" s="46"/>
      <c r="G46" s="45"/>
      <c r="H46"/>
      <c r="I46" s="38"/>
      <c r="L46" s="57"/>
      <c r="M46" s="46"/>
      <c r="N46" s="45"/>
    </row>
    <row r="47" spans="1:14" outlineLevel="1" x14ac:dyDescent="0.25">
      <c r="A47" s="24" t="s">
        <v>1959</v>
      </c>
      <c r="B47" s="38"/>
      <c r="E47" s="57"/>
      <c r="F47" s="46"/>
      <c r="G47" s="45"/>
      <c r="H47"/>
      <c r="I47" s="38"/>
      <c r="L47" s="57"/>
      <c r="M47" s="46"/>
      <c r="N47" s="45"/>
    </row>
    <row r="48" spans="1:14" ht="15" customHeight="1" x14ac:dyDescent="0.25">
      <c r="A48" s="40"/>
      <c r="B48" s="41" t="s">
        <v>524</v>
      </c>
      <c r="C48" s="40" t="s">
        <v>915</v>
      </c>
      <c r="D48" s="40"/>
      <c r="E48" s="42"/>
      <c r="F48" s="43"/>
      <c r="G48" s="43"/>
      <c r="H48"/>
      <c r="I48" s="68"/>
      <c r="J48" s="35"/>
      <c r="K48" s="35"/>
      <c r="L48" s="30"/>
      <c r="M48" s="53"/>
      <c r="N48" s="53"/>
    </row>
    <row r="49" spans="1:14" x14ac:dyDescent="0.25">
      <c r="A49" s="24" t="s">
        <v>1960</v>
      </c>
      <c r="B49" s="547" t="s">
        <v>526</v>
      </c>
      <c r="C49" s="546">
        <f>SUM(C50:C77)</f>
        <v>0</v>
      </c>
      <c r="G49" s="24"/>
      <c r="H49"/>
      <c r="I49" s="30"/>
      <c r="N49" s="24"/>
    </row>
    <row r="50" spans="1:14" x14ac:dyDescent="0.25">
      <c r="A50" s="24" t="s">
        <v>1961</v>
      </c>
      <c r="B50" s="24" t="s">
        <v>528</v>
      </c>
      <c r="C50" s="546" t="s">
        <v>1718</v>
      </c>
      <c r="G50" s="24"/>
      <c r="H50"/>
      <c r="N50" s="24"/>
    </row>
    <row r="51" spans="1:14" x14ac:dyDescent="0.25">
      <c r="A51" s="24" t="s">
        <v>1962</v>
      </c>
      <c r="B51" s="24" t="s">
        <v>530</v>
      </c>
      <c r="C51" s="546" t="s">
        <v>1718</v>
      </c>
      <c r="G51" s="24"/>
      <c r="H51"/>
      <c r="N51" s="24"/>
    </row>
    <row r="52" spans="1:14" x14ac:dyDescent="0.25">
      <c r="A52" s="24" t="s">
        <v>1963</v>
      </c>
      <c r="B52" s="24" t="s">
        <v>532</v>
      </c>
      <c r="C52" s="546" t="s">
        <v>1718</v>
      </c>
      <c r="G52" s="24"/>
      <c r="H52"/>
      <c r="N52" s="24"/>
    </row>
    <row r="53" spans="1:14" x14ac:dyDescent="0.25">
      <c r="A53" s="24" t="s">
        <v>1964</v>
      </c>
      <c r="B53" s="24" t="s">
        <v>534</v>
      </c>
      <c r="C53" s="546" t="s">
        <v>1718</v>
      </c>
      <c r="G53" s="24"/>
      <c r="H53"/>
      <c r="N53" s="24"/>
    </row>
    <row r="54" spans="1:14" x14ac:dyDescent="0.25">
      <c r="A54" s="24" t="s">
        <v>1965</v>
      </c>
      <c r="B54" s="24" t="s">
        <v>536</v>
      </c>
      <c r="C54" s="546" t="s">
        <v>1718</v>
      </c>
      <c r="G54" s="24"/>
      <c r="H54"/>
      <c r="N54" s="24"/>
    </row>
    <row r="55" spans="1:14" x14ac:dyDescent="0.25">
      <c r="A55" s="24" t="s">
        <v>1966</v>
      </c>
      <c r="B55" s="24" t="s">
        <v>538</v>
      </c>
      <c r="C55" s="546" t="s">
        <v>1718</v>
      </c>
      <c r="G55" s="24"/>
      <c r="H55"/>
      <c r="N55" s="24"/>
    </row>
    <row r="56" spans="1:14" x14ac:dyDescent="0.25">
      <c r="A56" s="24" t="s">
        <v>1967</v>
      </c>
      <c r="B56" s="24" t="s">
        <v>540</v>
      </c>
      <c r="C56" s="546" t="s">
        <v>1718</v>
      </c>
      <c r="G56" s="24"/>
      <c r="H56"/>
      <c r="N56" s="24"/>
    </row>
    <row r="57" spans="1:14" x14ac:dyDescent="0.25">
      <c r="A57" s="24" t="s">
        <v>1968</v>
      </c>
      <c r="B57" s="24" t="s">
        <v>542</v>
      </c>
      <c r="C57" s="546" t="s">
        <v>1718</v>
      </c>
      <c r="G57" s="24"/>
      <c r="H57"/>
      <c r="N57" s="24"/>
    </row>
    <row r="58" spans="1:14" x14ac:dyDescent="0.25">
      <c r="A58" s="24" t="s">
        <v>1969</v>
      </c>
      <c r="B58" s="24" t="s">
        <v>544</v>
      </c>
      <c r="C58" s="546" t="s">
        <v>1718</v>
      </c>
      <c r="G58" s="24"/>
      <c r="H58"/>
      <c r="N58" s="24"/>
    </row>
    <row r="59" spans="1:14" x14ac:dyDescent="0.25">
      <c r="A59" s="24" t="s">
        <v>1970</v>
      </c>
      <c r="B59" s="24" t="s">
        <v>546</v>
      </c>
      <c r="C59" s="546" t="s">
        <v>1718</v>
      </c>
      <c r="G59" s="24"/>
      <c r="H59"/>
      <c r="N59" s="24"/>
    </row>
    <row r="60" spans="1:14" x14ac:dyDescent="0.25">
      <c r="A60" s="24" t="s">
        <v>1971</v>
      </c>
      <c r="B60" s="24" t="s">
        <v>548</v>
      </c>
      <c r="C60" s="546" t="s">
        <v>1718</v>
      </c>
      <c r="G60" s="24"/>
      <c r="H60"/>
      <c r="N60" s="24"/>
    </row>
    <row r="61" spans="1:14" x14ac:dyDescent="0.25">
      <c r="A61" s="24" t="s">
        <v>1972</v>
      </c>
      <c r="B61" s="24" t="s">
        <v>550</v>
      </c>
      <c r="C61" s="546" t="s">
        <v>1718</v>
      </c>
      <c r="G61" s="24"/>
      <c r="H61"/>
      <c r="N61" s="24"/>
    </row>
    <row r="62" spans="1:14" x14ac:dyDescent="0.25">
      <c r="A62" s="24" t="s">
        <v>1973</v>
      </c>
      <c r="B62" s="24" t="s">
        <v>552</v>
      </c>
      <c r="C62" s="546" t="s">
        <v>1718</v>
      </c>
      <c r="G62" s="24"/>
      <c r="H62"/>
      <c r="N62" s="24"/>
    </row>
    <row r="63" spans="1:14" x14ac:dyDescent="0.25">
      <c r="A63" s="24" t="s">
        <v>1974</v>
      </c>
      <c r="B63" s="24" t="s">
        <v>554</v>
      </c>
      <c r="C63" s="546" t="s">
        <v>1718</v>
      </c>
      <c r="G63" s="24"/>
      <c r="H63"/>
      <c r="N63" s="24"/>
    </row>
    <row r="64" spans="1:14" x14ac:dyDescent="0.25">
      <c r="A64" s="24" t="s">
        <v>1975</v>
      </c>
      <c r="B64" s="24" t="s">
        <v>556</v>
      </c>
      <c r="C64" s="546" t="s">
        <v>1718</v>
      </c>
      <c r="G64" s="24"/>
      <c r="H64"/>
      <c r="N64" s="24"/>
    </row>
    <row r="65" spans="1:14" x14ac:dyDescent="0.25">
      <c r="A65" s="24" t="s">
        <v>1976</v>
      </c>
      <c r="B65" s="24" t="s">
        <v>3</v>
      </c>
      <c r="C65" s="546" t="s">
        <v>1718</v>
      </c>
      <c r="G65" s="24"/>
      <c r="H65"/>
      <c r="N65" s="24"/>
    </row>
    <row r="66" spans="1:14" x14ac:dyDescent="0.25">
      <c r="A66" s="24" t="s">
        <v>1977</v>
      </c>
      <c r="B66" s="24" t="s">
        <v>559</v>
      </c>
      <c r="C66" s="546" t="s">
        <v>1718</v>
      </c>
      <c r="G66" s="24"/>
      <c r="H66"/>
      <c r="N66" s="24"/>
    </row>
    <row r="67" spans="1:14" x14ac:dyDescent="0.25">
      <c r="A67" s="24" t="s">
        <v>1978</v>
      </c>
      <c r="B67" s="24" t="s">
        <v>561</v>
      </c>
      <c r="C67" s="546" t="s">
        <v>1718</v>
      </c>
      <c r="G67" s="24"/>
      <c r="H67"/>
      <c r="N67" s="24"/>
    </row>
    <row r="68" spans="1:14" x14ac:dyDescent="0.25">
      <c r="A68" s="24" t="s">
        <v>1979</v>
      </c>
      <c r="B68" s="24" t="s">
        <v>563</v>
      </c>
      <c r="C68" s="546" t="s">
        <v>1718</v>
      </c>
      <c r="G68" s="24"/>
      <c r="H68"/>
      <c r="N68" s="24"/>
    </row>
    <row r="69" spans="1:14" x14ac:dyDescent="0.25">
      <c r="A69" s="24" t="s">
        <v>1980</v>
      </c>
      <c r="B69" s="24" t="s">
        <v>565</v>
      </c>
      <c r="C69" s="546" t="s">
        <v>1718</v>
      </c>
      <c r="G69" s="24"/>
      <c r="H69"/>
      <c r="N69" s="24"/>
    </row>
    <row r="70" spans="1:14" x14ac:dyDescent="0.25">
      <c r="A70" s="24" t="s">
        <v>1981</v>
      </c>
      <c r="B70" s="24" t="s">
        <v>567</v>
      </c>
      <c r="C70" s="546" t="s">
        <v>1718</v>
      </c>
      <c r="G70" s="24"/>
      <c r="H70"/>
      <c r="N70" s="24"/>
    </row>
    <row r="71" spans="1:14" x14ac:dyDescent="0.25">
      <c r="A71" s="24" t="s">
        <v>1982</v>
      </c>
      <c r="B71" s="24" t="s">
        <v>569</v>
      </c>
      <c r="C71" s="546" t="s">
        <v>1718</v>
      </c>
      <c r="G71" s="24"/>
      <c r="H71"/>
      <c r="N71" s="24"/>
    </row>
    <row r="72" spans="1:14" x14ac:dyDescent="0.25">
      <c r="A72" s="24" t="s">
        <v>1983</v>
      </c>
      <c r="B72" s="24" t="s">
        <v>571</v>
      </c>
      <c r="C72" s="546" t="s">
        <v>1718</v>
      </c>
      <c r="G72" s="24"/>
      <c r="H72"/>
      <c r="N72" s="24"/>
    </row>
    <row r="73" spans="1:14" x14ac:dyDescent="0.25">
      <c r="A73" s="24" t="s">
        <v>1984</v>
      </c>
      <c r="B73" s="24" t="s">
        <v>573</v>
      </c>
      <c r="C73" s="546" t="s">
        <v>1718</v>
      </c>
      <c r="G73" s="24"/>
      <c r="H73"/>
      <c r="N73" s="24"/>
    </row>
    <row r="74" spans="1:14" x14ac:dyDescent="0.25">
      <c r="A74" s="24" t="s">
        <v>1985</v>
      </c>
      <c r="B74" s="24" t="s">
        <v>575</v>
      </c>
      <c r="C74" s="546" t="s">
        <v>1718</v>
      </c>
      <c r="G74" s="24"/>
      <c r="H74"/>
      <c r="N74" s="24"/>
    </row>
    <row r="75" spans="1:14" x14ac:dyDescent="0.25">
      <c r="A75" s="24" t="s">
        <v>1986</v>
      </c>
      <c r="B75" s="24" t="s">
        <v>577</v>
      </c>
      <c r="C75" s="546" t="s">
        <v>1718</v>
      </c>
      <c r="G75" s="24"/>
      <c r="H75"/>
      <c r="N75" s="24"/>
    </row>
    <row r="76" spans="1:14" x14ac:dyDescent="0.25">
      <c r="A76" s="24" t="s">
        <v>1987</v>
      </c>
      <c r="B76" s="24" t="s">
        <v>6</v>
      </c>
      <c r="C76" s="546" t="s">
        <v>1718</v>
      </c>
      <c r="G76" s="24"/>
      <c r="H76"/>
      <c r="N76" s="24"/>
    </row>
    <row r="77" spans="1:14" x14ac:dyDescent="0.25">
      <c r="A77" s="24" t="s">
        <v>1988</v>
      </c>
      <c r="B77" s="24" t="s">
        <v>580</v>
      </c>
      <c r="C77" s="546" t="s">
        <v>1718</v>
      </c>
      <c r="G77" s="24"/>
      <c r="H77"/>
      <c r="N77" s="24"/>
    </row>
    <row r="78" spans="1:14" x14ac:dyDescent="0.25">
      <c r="A78" s="24" t="s">
        <v>1989</v>
      </c>
      <c r="B78" s="547" t="s">
        <v>267</v>
      </c>
      <c r="C78" s="546">
        <f>SUM(C79:C81)</f>
        <v>0</v>
      </c>
      <c r="G78" s="24"/>
      <c r="H78"/>
      <c r="I78" s="30"/>
      <c r="N78" s="24"/>
    </row>
    <row r="79" spans="1:14" x14ac:dyDescent="0.25">
      <c r="A79" s="24" t="s">
        <v>1990</v>
      </c>
      <c r="B79" s="24" t="s">
        <v>583</v>
      </c>
      <c r="C79" s="546" t="s">
        <v>1718</v>
      </c>
      <c r="G79" s="24"/>
      <c r="H79"/>
      <c r="N79" s="24"/>
    </row>
    <row r="80" spans="1:14" x14ac:dyDescent="0.25">
      <c r="A80" s="24" t="s">
        <v>1991</v>
      </c>
      <c r="B80" s="24" t="s">
        <v>585</v>
      </c>
      <c r="C80" s="546" t="s">
        <v>1718</v>
      </c>
      <c r="G80" s="24"/>
      <c r="H80"/>
      <c r="N80" s="24"/>
    </row>
    <row r="81" spans="1:14" x14ac:dyDescent="0.25">
      <c r="A81" s="24" t="s">
        <v>1992</v>
      </c>
      <c r="B81" s="24" t="s">
        <v>2</v>
      </c>
      <c r="C81" s="546" t="s">
        <v>1718</v>
      </c>
      <c r="G81" s="24"/>
      <c r="H81"/>
      <c r="N81" s="24"/>
    </row>
    <row r="82" spans="1:14" x14ac:dyDescent="0.25">
      <c r="A82" s="24" t="s">
        <v>1993</v>
      </c>
      <c r="B82" s="547" t="s">
        <v>94</v>
      </c>
      <c r="C82" s="546">
        <f>SUM(C83:C92)</f>
        <v>0</v>
      </c>
      <c r="G82" s="24"/>
      <c r="H82"/>
      <c r="I82" s="30"/>
      <c r="N82" s="24"/>
    </row>
    <row r="83" spans="1:14" x14ac:dyDescent="0.25">
      <c r="A83" s="24" t="s">
        <v>1994</v>
      </c>
      <c r="B83" s="38" t="s">
        <v>269</v>
      </c>
      <c r="C83" s="546" t="s">
        <v>1718</v>
      </c>
      <c r="G83" s="24"/>
      <c r="H83"/>
      <c r="I83" s="38"/>
      <c r="N83" s="24"/>
    </row>
    <row r="84" spans="1:14" x14ac:dyDescent="0.25">
      <c r="A84" s="24" t="s">
        <v>1995</v>
      </c>
      <c r="B84" s="38" t="s">
        <v>271</v>
      </c>
      <c r="C84" s="546" t="s">
        <v>1718</v>
      </c>
      <c r="G84" s="24"/>
      <c r="H84"/>
      <c r="I84" s="38"/>
      <c r="N84" s="24"/>
    </row>
    <row r="85" spans="1:14" x14ac:dyDescent="0.25">
      <c r="A85" s="24" t="s">
        <v>1996</v>
      </c>
      <c r="B85" s="38" t="s">
        <v>273</v>
      </c>
      <c r="C85" s="546" t="s">
        <v>1718</v>
      </c>
      <c r="G85" s="24"/>
      <c r="H85"/>
      <c r="I85" s="38"/>
      <c r="N85" s="24"/>
    </row>
    <row r="86" spans="1:14" x14ac:dyDescent="0.25">
      <c r="A86" s="24" t="s">
        <v>1997</v>
      </c>
      <c r="B86" s="38" t="s">
        <v>12</v>
      </c>
      <c r="C86" s="546" t="s">
        <v>1718</v>
      </c>
      <c r="G86" s="24"/>
      <c r="H86"/>
      <c r="I86" s="38"/>
      <c r="N86" s="24"/>
    </row>
    <row r="87" spans="1:14" x14ac:dyDescent="0.25">
      <c r="A87" s="24" t="s">
        <v>1998</v>
      </c>
      <c r="B87" s="38" t="s">
        <v>276</v>
      </c>
      <c r="C87" s="546" t="s">
        <v>1718</v>
      </c>
      <c r="G87" s="24"/>
      <c r="H87"/>
      <c r="I87" s="38"/>
      <c r="N87" s="24"/>
    </row>
    <row r="88" spans="1:14" x14ac:dyDescent="0.25">
      <c r="A88" s="24" t="s">
        <v>1999</v>
      </c>
      <c r="B88" s="38" t="s">
        <v>278</v>
      </c>
      <c r="C88" s="546" t="s">
        <v>1718</v>
      </c>
      <c r="G88" s="24"/>
      <c r="H88"/>
      <c r="I88" s="38"/>
      <c r="N88" s="24"/>
    </row>
    <row r="89" spans="1:14" x14ac:dyDescent="0.25">
      <c r="A89" s="24" t="s">
        <v>2000</v>
      </c>
      <c r="B89" s="38" t="s">
        <v>280</v>
      </c>
      <c r="C89" s="546" t="s">
        <v>1718</v>
      </c>
      <c r="G89" s="24"/>
      <c r="H89"/>
      <c r="I89" s="38"/>
      <c r="N89" s="24"/>
    </row>
    <row r="90" spans="1:14" x14ac:dyDescent="0.25">
      <c r="A90" s="24" t="s">
        <v>2001</v>
      </c>
      <c r="B90" s="38" t="s">
        <v>282</v>
      </c>
      <c r="C90" s="546" t="s">
        <v>1718</v>
      </c>
      <c r="G90" s="24"/>
      <c r="H90"/>
      <c r="I90" s="38"/>
      <c r="N90" s="24"/>
    </row>
    <row r="91" spans="1:14" x14ac:dyDescent="0.25">
      <c r="A91" s="24" t="s">
        <v>2002</v>
      </c>
      <c r="B91" s="38" t="s">
        <v>284</v>
      </c>
      <c r="C91" s="546" t="s">
        <v>1718</v>
      </c>
      <c r="G91" s="24"/>
      <c r="H91"/>
      <c r="I91" s="38"/>
      <c r="N91" s="24"/>
    </row>
    <row r="92" spans="1:14" x14ac:dyDescent="0.25">
      <c r="A92" s="24" t="s">
        <v>2003</v>
      </c>
      <c r="B92" s="38" t="s">
        <v>94</v>
      </c>
      <c r="C92" s="546" t="s">
        <v>1718</v>
      </c>
      <c r="G92" s="24"/>
      <c r="H92"/>
      <c r="I92" s="38"/>
      <c r="N92" s="24"/>
    </row>
    <row r="93" spans="1:14" outlineLevel="1" x14ac:dyDescent="0.25">
      <c r="A93" s="24" t="s">
        <v>2004</v>
      </c>
      <c r="B93" s="49" t="s">
        <v>98</v>
      </c>
      <c r="C93" s="546"/>
      <c r="G93" s="24"/>
      <c r="H93"/>
      <c r="I93" s="38"/>
      <c r="N93" s="24"/>
    </row>
    <row r="94" spans="1:14" outlineLevel="1" x14ac:dyDescent="0.25">
      <c r="A94" s="24" t="s">
        <v>2005</v>
      </c>
      <c r="B94" s="49" t="s">
        <v>98</v>
      </c>
      <c r="C94" s="546"/>
      <c r="G94" s="24"/>
      <c r="H94"/>
      <c r="I94" s="38"/>
      <c r="N94" s="24"/>
    </row>
    <row r="95" spans="1:14" outlineLevel="1" x14ac:dyDescent="0.25">
      <c r="A95" s="24" t="s">
        <v>2006</v>
      </c>
      <c r="B95" s="49" t="s">
        <v>98</v>
      </c>
      <c r="C95" s="546"/>
      <c r="G95" s="24"/>
      <c r="H95"/>
      <c r="I95" s="38"/>
      <c r="N95" s="24"/>
    </row>
    <row r="96" spans="1:14" outlineLevel="1" x14ac:dyDescent="0.25">
      <c r="A96" s="24" t="s">
        <v>2007</v>
      </c>
      <c r="B96" s="49" t="s">
        <v>98</v>
      </c>
      <c r="C96" s="546"/>
      <c r="G96" s="24"/>
      <c r="H96"/>
      <c r="I96" s="38"/>
      <c r="N96" s="24"/>
    </row>
    <row r="97" spans="1:14" outlineLevel="1" x14ac:dyDescent="0.25">
      <c r="A97" s="24" t="s">
        <v>2008</v>
      </c>
      <c r="B97" s="49" t="s">
        <v>98</v>
      </c>
      <c r="C97" s="546"/>
      <c r="G97" s="24"/>
      <c r="H97"/>
      <c r="I97" s="38"/>
      <c r="N97" s="24"/>
    </row>
    <row r="98" spans="1:14" outlineLevel="1" x14ac:dyDescent="0.25">
      <c r="A98" s="24" t="s">
        <v>2009</v>
      </c>
      <c r="B98" s="49" t="s">
        <v>98</v>
      </c>
      <c r="C98" s="546"/>
      <c r="G98" s="24"/>
      <c r="H98"/>
      <c r="I98" s="38"/>
      <c r="N98" s="24"/>
    </row>
    <row r="99" spans="1:14" outlineLevel="1" x14ac:dyDescent="0.25">
      <c r="A99" s="24" t="s">
        <v>2010</v>
      </c>
      <c r="B99" s="49" t="s">
        <v>98</v>
      </c>
      <c r="C99" s="546"/>
      <c r="G99" s="24"/>
      <c r="H99"/>
      <c r="I99" s="38"/>
      <c r="N99" s="24"/>
    </row>
    <row r="100" spans="1:14" outlineLevel="1" x14ac:dyDescent="0.25">
      <c r="A100" s="24" t="s">
        <v>2011</v>
      </c>
      <c r="B100" s="49" t="s">
        <v>98</v>
      </c>
      <c r="C100" s="546"/>
      <c r="G100" s="24"/>
      <c r="H100"/>
      <c r="I100" s="38"/>
      <c r="N100" s="24"/>
    </row>
    <row r="101" spans="1:14" outlineLevel="1" x14ac:dyDescent="0.25">
      <c r="A101" s="24" t="s">
        <v>2012</v>
      </c>
      <c r="B101" s="49" t="s">
        <v>98</v>
      </c>
      <c r="C101" s="546"/>
      <c r="G101" s="24"/>
      <c r="H101"/>
      <c r="I101" s="38"/>
      <c r="N101" s="24"/>
    </row>
    <row r="102" spans="1:14" outlineLevel="1" x14ac:dyDescent="0.25">
      <c r="A102" s="24" t="s">
        <v>2013</v>
      </c>
      <c r="B102" s="49" t="s">
        <v>98</v>
      </c>
      <c r="C102" s="546"/>
      <c r="G102" s="24"/>
      <c r="H102"/>
      <c r="I102" s="38"/>
      <c r="N102" s="24"/>
    </row>
    <row r="103" spans="1:14" ht="15" customHeight="1" x14ac:dyDescent="0.25">
      <c r="A103" s="40"/>
      <c r="B103" s="553" t="s">
        <v>1324</v>
      </c>
      <c r="C103" s="554" t="s">
        <v>915</v>
      </c>
      <c r="D103" s="40"/>
      <c r="E103" s="42"/>
      <c r="F103" s="40"/>
      <c r="G103" s="43"/>
      <c r="H103"/>
      <c r="I103" s="68"/>
      <c r="J103" s="35"/>
      <c r="K103" s="35"/>
      <c r="L103" s="30"/>
      <c r="M103" s="35"/>
      <c r="N103" s="53"/>
    </row>
    <row r="104" spans="1:14" x14ac:dyDescent="0.25">
      <c r="A104" s="24" t="s">
        <v>2014</v>
      </c>
      <c r="B104" s="38" t="s">
        <v>608</v>
      </c>
      <c r="C104" s="546" t="s">
        <v>1718</v>
      </c>
      <c r="G104" s="24"/>
      <c r="H104"/>
      <c r="I104" s="38"/>
      <c r="N104" s="24"/>
    </row>
    <row r="105" spans="1:14" x14ac:dyDescent="0.25">
      <c r="A105" s="24" t="s">
        <v>2015</v>
      </c>
      <c r="B105" s="38" t="s">
        <v>608</v>
      </c>
      <c r="C105" s="546" t="s">
        <v>1718</v>
      </c>
      <c r="G105" s="24"/>
      <c r="H105"/>
      <c r="I105" s="38"/>
      <c r="N105" s="24"/>
    </row>
    <row r="106" spans="1:14" x14ac:dyDescent="0.25">
      <c r="A106" s="24" t="s">
        <v>2016</v>
      </c>
      <c r="B106" s="38" t="s">
        <v>608</v>
      </c>
      <c r="C106" s="546" t="s">
        <v>1718</v>
      </c>
      <c r="G106" s="24"/>
      <c r="H106"/>
      <c r="I106" s="38"/>
      <c r="N106" s="24"/>
    </row>
    <row r="107" spans="1:14" x14ac:dyDescent="0.25">
      <c r="A107" s="24" t="s">
        <v>2017</v>
      </c>
      <c r="B107" s="38" t="s">
        <v>608</v>
      </c>
      <c r="C107" s="546" t="s">
        <v>1718</v>
      </c>
      <c r="G107" s="24"/>
      <c r="H107"/>
      <c r="I107" s="38"/>
      <c r="N107" s="24"/>
    </row>
    <row r="108" spans="1:14" x14ac:dyDescent="0.25">
      <c r="A108" s="24" t="s">
        <v>2018</v>
      </c>
      <c r="B108" s="38" t="s">
        <v>608</v>
      </c>
      <c r="C108" s="546" t="s">
        <v>1718</v>
      </c>
      <c r="G108" s="24"/>
      <c r="H108"/>
      <c r="I108" s="38"/>
      <c r="N108" s="24"/>
    </row>
    <row r="109" spans="1:14" x14ac:dyDescent="0.25">
      <c r="A109" s="24" t="s">
        <v>2019</v>
      </c>
      <c r="B109" s="38" t="s">
        <v>608</v>
      </c>
      <c r="C109" s="546" t="s">
        <v>1718</v>
      </c>
      <c r="G109" s="24"/>
      <c r="H109"/>
      <c r="I109" s="38"/>
      <c r="N109" s="24"/>
    </row>
    <row r="110" spans="1:14" x14ac:dyDescent="0.25">
      <c r="A110" s="24" t="s">
        <v>2020</v>
      </c>
      <c r="B110" s="38" t="s">
        <v>608</v>
      </c>
      <c r="C110" s="546" t="s">
        <v>1718</v>
      </c>
      <c r="G110" s="24"/>
      <c r="H110"/>
      <c r="I110" s="38"/>
      <c r="N110" s="24"/>
    </row>
    <row r="111" spans="1:14" x14ac:dyDescent="0.25">
      <c r="A111" s="24" t="s">
        <v>2021</v>
      </c>
      <c r="B111" s="38" t="s">
        <v>608</v>
      </c>
      <c r="C111" s="546" t="s">
        <v>1718</v>
      </c>
      <c r="G111" s="24"/>
      <c r="H111"/>
      <c r="I111" s="38"/>
      <c r="N111" s="24"/>
    </row>
    <row r="112" spans="1:14" x14ac:dyDescent="0.25">
      <c r="A112" s="24" t="s">
        <v>2022</v>
      </c>
      <c r="B112" s="38" t="s">
        <v>608</v>
      </c>
      <c r="C112" s="546" t="s">
        <v>1718</v>
      </c>
      <c r="G112" s="24"/>
      <c r="H112"/>
      <c r="I112" s="38"/>
      <c r="N112" s="24"/>
    </row>
    <row r="113" spans="1:14" x14ac:dyDescent="0.25">
      <c r="A113" s="24" t="s">
        <v>2023</v>
      </c>
      <c r="B113" s="38" t="s">
        <v>608</v>
      </c>
      <c r="C113" s="546" t="s">
        <v>1718</v>
      </c>
      <c r="G113" s="24"/>
      <c r="H113"/>
      <c r="I113" s="38"/>
      <c r="N113" s="24"/>
    </row>
    <row r="114" spans="1:14" x14ac:dyDescent="0.25">
      <c r="A114" s="24" t="s">
        <v>2024</v>
      </c>
      <c r="B114" s="38" t="s">
        <v>608</v>
      </c>
      <c r="C114" s="546" t="s">
        <v>1718</v>
      </c>
      <c r="G114" s="24"/>
      <c r="H114"/>
      <c r="I114" s="38"/>
      <c r="N114" s="24"/>
    </row>
    <row r="115" spans="1:14" x14ac:dyDescent="0.25">
      <c r="A115" s="24" t="s">
        <v>2025</v>
      </c>
      <c r="B115" s="38" t="s">
        <v>608</v>
      </c>
      <c r="C115" s="546" t="s">
        <v>1718</v>
      </c>
      <c r="G115" s="24"/>
      <c r="H115"/>
      <c r="I115" s="38"/>
      <c r="N115" s="24"/>
    </row>
    <row r="116" spans="1:14" x14ac:dyDescent="0.25">
      <c r="A116" s="24" t="s">
        <v>2026</v>
      </c>
      <c r="B116" s="38" t="s">
        <v>608</v>
      </c>
      <c r="C116" s="546" t="s">
        <v>1718</v>
      </c>
      <c r="G116" s="24"/>
      <c r="H116"/>
      <c r="I116" s="38"/>
      <c r="N116" s="24"/>
    </row>
    <row r="117" spans="1:14" x14ac:dyDescent="0.25">
      <c r="A117" s="24" t="s">
        <v>2027</v>
      </c>
      <c r="B117" s="38" t="s">
        <v>608</v>
      </c>
      <c r="C117" s="546" t="s">
        <v>1718</v>
      </c>
      <c r="G117" s="24"/>
      <c r="H117"/>
      <c r="I117" s="38"/>
      <c r="N117" s="24"/>
    </row>
    <row r="118" spans="1:14" x14ac:dyDescent="0.25">
      <c r="A118" s="24" t="s">
        <v>2028</v>
      </c>
      <c r="B118" s="38" t="s">
        <v>608</v>
      </c>
      <c r="C118" s="546" t="s">
        <v>1718</v>
      </c>
      <c r="G118" s="24"/>
      <c r="H118"/>
      <c r="I118" s="38"/>
      <c r="N118" s="24"/>
    </row>
    <row r="119" spans="1:14" x14ac:dyDescent="0.25">
      <c r="A119" s="24" t="s">
        <v>2029</v>
      </c>
      <c r="B119" s="38" t="s">
        <v>608</v>
      </c>
      <c r="C119" s="546" t="s">
        <v>1718</v>
      </c>
      <c r="G119" s="24"/>
      <c r="H119"/>
      <c r="I119" s="38"/>
      <c r="N119" s="24"/>
    </row>
    <row r="120" spans="1:14" x14ac:dyDescent="0.25">
      <c r="A120" s="24" t="s">
        <v>2030</v>
      </c>
      <c r="B120" s="38" t="s">
        <v>608</v>
      </c>
      <c r="C120" s="546" t="s">
        <v>1718</v>
      </c>
      <c r="G120" s="24"/>
      <c r="H120"/>
      <c r="I120" s="38"/>
      <c r="N120" s="24"/>
    </row>
    <row r="121" spans="1:14" x14ac:dyDescent="0.25">
      <c r="A121" s="24" t="s">
        <v>2031</v>
      </c>
      <c r="B121" s="38" t="s">
        <v>608</v>
      </c>
      <c r="C121" s="546" t="s">
        <v>1718</v>
      </c>
      <c r="G121" s="24"/>
      <c r="H121"/>
      <c r="I121" s="38"/>
      <c r="N121" s="24"/>
    </row>
    <row r="122" spans="1:14" x14ac:dyDescent="0.25">
      <c r="A122" s="24" t="s">
        <v>2032</v>
      </c>
      <c r="B122" s="38" t="s">
        <v>608</v>
      </c>
      <c r="C122" s="546" t="s">
        <v>1718</v>
      </c>
      <c r="G122" s="24"/>
      <c r="H122"/>
      <c r="I122" s="38"/>
      <c r="N122" s="24"/>
    </row>
    <row r="123" spans="1:14" x14ac:dyDescent="0.25">
      <c r="A123" s="24" t="s">
        <v>2033</v>
      </c>
      <c r="B123" s="38" t="s">
        <v>608</v>
      </c>
      <c r="C123" s="546" t="s">
        <v>1718</v>
      </c>
      <c r="G123" s="24"/>
      <c r="H123"/>
      <c r="I123" s="38"/>
      <c r="N123" s="24"/>
    </row>
    <row r="124" spans="1:14" x14ac:dyDescent="0.25">
      <c r="A124" s="24" t="s">
        <v>2034</v>
      </c>
      <c r="B124" s="38" t="s">
        <v>608</v>
      </c>
      <c r="C124" s="546" t="s">
        <v>1718</v>
      </c>
      <c r="G124" s="24"/>
      <c r="H124"/>
      <c r="I124" s="38"/>
      <c r="N124" s="24"/>
    </row>
    <row r="125" spans="1:14" x14ac:dyDescent="0.25">
      <c r="A125" s="24" t="s">
        <v>2035</v>
      </c>
      <c r="B125" s="38" t="s">
        <v>608</v>
      </c>
      <c r="C125" s="546" t="s">
        <v>1718</v>
      </c>
      <c r="G125" s="24"/>
      <c r="H125"/>
      <c r="I125" s="38"/>
      <c r="N125" s="24"/>
    </row>
    <row r="126" spans="1:14" x14ac:dyDescent="0.25">
      <c r="A126" s="24" t="s">
        <v>2036</v>
      </c>
      <c r="B126" s="38" t="s">
        <v>608</v>
      </c>
      <c r="C126" s="546" t="s">
        <v>1718</v>
      </c>
      <c r="G126" s="24"/>
      <c r="H126"/>
      <c r="I126" s="38"/>
      <c r="N126" s="24"/>
    </row>
    <row r="127" spans="1:14" x14ac:dyDescent="0.25">
      <c r="A127" s="24" t="s">
        <v>2037</v>
      </c>
      <c r="B127" s="38" t="s">
        <v>608</v>
      </c>
      <c r="C127" s="546" t="s">
        <v>1718</v>
      </c>
      <c r="G127" s="24"/>
      <c r="H127"/>
      <c r="I127" s="38"/>
      <c r="N127" s="24"/>
    </row>
    <row r="128" spans="1:14" x14ac:dyDescent="0.25">
      <c r="A128" s="24" t="s">
        <v>2038</v>
      </c>
      <c r="B128" s="38" t="s">
        <v>608</v>
      </c>
      <c r="C128" s="24" t="s">
        <v>1718</v>
      </c>
      <c r="G128" s="24"/>
      <c r="H128"/>
      <c r="I128" s="38"/>
      <c r="N128" s="24"/>
    </row>
    <row r="129" spans="1:14" x14ac:dyDescent="0.25">
      <c r="A129" s="40"/>
      <c r="B129" s="41" t="s">
        <v>639</v>
      </c>
      <c r="C129" s="40" t="s">
        <v>915</v>
      </c>
      <c r="D129" s="40"/>
      <c r="E129" s="40"/>
      <c r="F129" s="43"/>
      <c r="G129" s="43"/>
      <c r="H129"/>
      <c r="I129" s="68"/>
      <c r="J129" s="35"/>
      <c r="K129" s="35"/>
      <c r="L129" s="35"/>
      <c r="M129" s="53"/>
      <c r="N129" s="53"/>
    </row>
    <row r="130" spans="1:14" x14ac:dyDescent="0.25">
      <c r="A130" s="24" t="s">
        <v>2039</v>
      </c>
      <c r="B130" s="24" t="s">
        <v>641</v>
      </c>
      <c r="C130" s="546" t="s">
        <v>1718</v>
      </c>
      <c r="D130"/>
      <c r="E130"/>
      <c r="F130"/>
      <c r="G130"/>
      <c r="H130"/>
      <c r="K130" s="62"/>
      <c r="L130" s="62"/>
      <c r="M130" s="62"/>
      <c r="N130" s="62"/>
    </row>
    <row r="131" spans="1:14" x14ac:dyDescent="0.25">
      <c r="A131" s="24" t="s">
        <v>2040</v>
      </c>
      <c r="B131" s="24" t="s">
        <v>643</v>
      </c>
      <c r="C131" s="546" t="s">
        <v>1718</v>
      </c>
      <c r="D131"/>
      <c r="E131"/>
      <c r="F131"/>
      <c r="G131"/>
      <c r="H131"/>
      <c r="K131" s="62"/>
      <c r="L131" s="62"/>
      <c r="M131" s="62"/>
      <c r="N131" s="62"/>
    </row>
    <row r="132" spans="1:14" x14ac:dyDescent="0.25">
      <c r="A132" s="24" t="s">
        <v>2041</v>
      </c>
      <c r="B132" s="24" t="s">
        <v>94</v>
      </c>
      <c r="C132" s="546" t="s">
        <v>1718</v>
      </c>
      <c r="D132"/>
      <c r="E132"/>
      <c r="F132"/>
      <c r="G132"/>
      <c r="H132"/>
      <c r="K132" s="62"/>
      <c r="L132" s="62"/>
      <c r="M132" s="62"/>
      <c r="N132" s="62"/>
    </row>
    <row r="133" spans="1:14" outlineLevel="1" x14ac:dyDescent="0.25">
      <c r="A133" s="24" t="s">
        <v>2042</v>
      </c>
      <c r="C133" s="546"/>
      <c r="D133"/>
      <c r="E133"/>
      <c r="F133"/>
      <c r="G133"/>
      <c r="H133"/>
      <c r="K133" s="62"/>
      <c r="L133" s="62"/>
      <c r="M133" s="62"/>
      <c r="N133" s="62"/>
    </row>
    <row r="134" spans="1:14" outlineLevel="1" x14ac:dyDescent="0.25">
      <c r="A134" s="24" t="s">
        <v>2043</v>
      </c>
      <c r="C134" s="546"/>
      <c r="D134"/>
      <c r="E134"/>
      <c r="F134"/>
      <c r="G134"/>
      <c r="H134"/>
      <c r="K134" s="62"/>
      <c r="L134" s="62"/>
      <c r="M134" s="62"/>
      <c r="N134" s="62"/>
    </row>
    <row r="135" spans="1:14" outlineLevel="1" x14ac:dyDescent="0.25">
      <c r="A135" s="24" t="s">
        <v>2044</v>
      </c>
      <c r="C135" s="546"/>
      <c r="D135"/>
      <c r="E135"/>
      <c r="F135"/>
      <c r="G135"/>
      <c r="H135"/>
      <c r="K135" s="62"/>
      <c r="L135" s="62"/>
      <c r="M135" s="62"/>
      <c r="N135" s="62"/>
    </row>
    <row r="136" spans="1:14" outlineLevel="1" x14ac:dyDescent="0.25">
      <c r="A136" s="24" t="s">
        <v>2045</v>
      </c>
      <c r="C136" s="546"/>
      <c r="D136"/>
      <c r="E136"/>
      <c r="F136"/>
      <c r="G136"/>
      <c r="H136"/>
      <c r="K136" s="62"/>
      <c r="L136" s="62"/>
      <c r="M136" s="62"/>
      <c r="N136" s="62"/>
    </row>
    <row r="137" spans="1:14" x14ac:dyDescent="0.25">
      <c r="A137" s="40"/>
      <c r="B137" s="41" t="s">
        <v>651</v>
      </c>
      <c r="C137" s="40" t="s">
        <v>915</v>
      </c>
      <c r="D137" s="40"/>
      <c r="E137" s="40"/>
      <c r="F137" s="43"/>
      <c r="G137" s="43"/>
      <c r="H137"/>
      <c r="I137" s="68"/>
      <c r="J137" s="35"/>
      <c r="K137" s="35"/>
      <c r="L137" s="35"/>
      <c r="M137" s="53"/>
      <c r="N137" s="53"/>
    </row>
    <row r="138" spans="1:14" x14ac:dyDescent="0.25">
      <c r="A138" s="24" t="s">
        <v>2046</v>
      </c>
      <c r="B138" s="24" t="s">
        <v>653</v>
      </c>
      <c r="C138" s="546" t="s">
        <v>1718</v>
      </c>
      <c r="D138" s="552"/>
      <c r="E138" s="552"/>
      <c r="F138" s="57"/>
      <c r="G138" s="45"/>
      <c r="H138"/>
      <c r="K138" s="552"/>
      <c r="L138" s="552"/>
      <c r="M138" s="57"/>
      <c r="N138" s="45"/>
    </row>
    <row r="139" spans="1:14" x14ac:dyDescent="0.25">
      <c r="A139" s="24" t="s">
        <v>2047</v>
      </c>
      <c r="B139" s="24" t="s">
        <v>655</v>
      </c>
      <c r="C139" s="546" t="s">
        <v>1718</v>
      </c>
      <c r="D139" s="552"/>
      <c r="E139" s="552"/>
      <c r="F139" s="57"/>
      <c r="G139" s="45"/>
      <c r="H139"/>
      <c r="K139" s="552"/>
      <c r="L139" s="552"/>
      <c r="M139" s="57"/>
      <c r="N139" s="45"/>
    </row>
    <row r="140" spans="1:14" x14ac:dyDescent="0.25">
      <c r="A140" s="24" t="s">
        <v>2048</v>
      </c>
      <c r="B140" s="24" t="s">
        <v>94</v>
      </c>
      <c r="C140" s="546" t="s">
        <v>1718</v>
      </c>
      <c r="D140" s="552"/>
      <c r="E140" s="552"/>
      <c r="F140" s="57"/>
      <c r="G140" s="45"/>
      <c r="H140"/>
      <c r="K140" s="552"/>
      <c r="L140" s="552"/>
      <c r="M140" s="57"/>
      <c r="N140" s="45"/>
    </row>
    <row r="141" spans="1:14" outlineLevel="1" x14ac:dyDescent="0.25">
      <c r="A141" s="24" t="s">
        <v>2049</v>
      </c>
      <c r="C141" s="546"/>
      <c r="D141" s="552"/>
      <c r="E141" s="552"/>
      <c r="F141" s="57"/>
      <c r="G141" s="45"/>
      <c r="H141"/>
      <c r="K141" s="552"/>
      <c r="L141" s="552"/>
      <c r="M141" s="57"/>
      <c r="N141" s="45"/>
    </row>
    <row r="142" spans="1:14" outlineLevel="1" x14ac:dyDescent="0.25">
      <c r="A142" s="24" t="s">
        <v>2050</v>
      </c>
      <c r="C142" s="546"/>
      <c r="D142" s="552"/>
      <c r="E142" s="552"/>
      <c r="F142" s="57"/>
      <c r="G142" s="45"/>
      <c r="H142"/>
      <c r="K142" s="552"/>
      <c r="L142" s="552"/>
      <c r="M142" s="57"/>
      <c r="N142" s="45"/>
    </row>
    <row r="143" spans="1:14" outlineLevel="1" x14ac:dyDescent="0.25">
      <c r="A143" s="24" t="s">
        <v>2051</v>
      </c>
      <c r="C143" s="546"/>
      <c r="D143" s="552"/>
      <c r="E143" s="552"/>
      <c r="F143" s="57"/>
      <c r="G143" s="45"/>
      <c r="H143"/>
      <c r="K143" s="552"/>
      <c r="L143" s="552"/>
      <c r="M143" s="57"/>
      <c r="N143" s="45"/>
    </row>
    <row r="144" spans="1:14" outlineLevel="1" x14ac:dyDescent="0.25">
      <c r="A144" s="24" t="s">
        <v>2052</v>
      </c>
      <c r="C144" s="546"/>
      <c r="D144" s="552"/>
      <c r="E144" s="552"/>
      <c r="F144" s="57"/>
      <c r="G144" s="45"/>
      <c r="H144"/>
      <c r="K144" s="552"/>
      <c r="L144" s="552"/>
      <c r="M144" s="57"/>
      <c r="N144" s="45"/>
    </row>
    <row r="145" spans="1:14" outlineLevel="1" x14ac:dyDescent="0.25">
      <c r="A145" s="24" t="s">
        <v>2053</v>
      </c>
      <c r="C145" s="546"/>
      <c r="D145" s="552"/>
      <c r="E145" s="552"/>
      <c r="F145" s="57"/>
      <c r="G145" s="45"/>
      <c r="H145"/>
      <c r="K145" s="552"/>
      <c r="L145" s="552"/>
      <c r="M145" s="57"/>
      <c r="N145" s="45"/>
    </row>
    <row r="146" spans="1:14" outlineLevel="1" x14ac:dyDescent="0.25">
      <c r="A146" s="24" t="s">
        <v>2054</v>
      </c>
      <c r="C146" s="546"/>
      <c r="D146" s="552"/>
      <c r="E146" s="552"/>
      <c r="F146" s="57"/>
      <c r="G146" s="45"/>
      <c r="H146"/>
      <c r="K146" s="552"/>
      <c r="L146" s="552"/>
      <c r="M146" s="57"/>
      <c r="N146" s="45"/>
    </row>
    <row r="147" spans="1:14" x14ac:dyDescent="0.25">
      <c r="A147" s="40"/>
      <c r="B147" s="41" t="s">
        <v>2055</v>
      </c>
      <c r="C147" s="40" t="s">
        <v>61</v>
      </c>
      <c r="D147" s="40"/>
      <c r="E147" s="40"/>
      <c r="F147" s="40" t="s">
        <v>915</v>
      </c>
      <c r="G147" s="43"/>
      <c r="H147"/>
      <c r="I147" s="68"/>
      <c r="J147" s="35"/>
      <c r="K147" s="35"/>
      <c r="L147" s="35"/>
      <c r="M147" s="35"/>
      <c r="N147" s="53"/>
    </row>
    <row r="148" spans="1:14" x14ac:dyDescent="0.25">
      <c r="A148" s="24" t="s">
        <v>2056</v>
      </c>
      <c r="B148" s="38" t="s">
        <v>2057</v>
      </c>
      <c r="C148" s="134" t="s">
        <v>1718</v>
      </c>
      <c r="D148" s="552"/>
      <c r="E148" s="552"/>
      <c r="F148" s="46" t="str">
        <f>IF($C$152=0,"",IF(C148="[for completion]","",C148/$C$152))</f>
        <v/>
      </c>
      <c r="G148" s="45"/>
      <c r="H148"/>
      <c r="I148" s="38"/>
      <c r="K148" s="552"/>
      <c r="L148" s="552"/>
      <c r="M148" s="46"/>
      <c r="N148" s="45"/>
    </row>
    <row r="149" spans="1:14" x14ac:dyDescent="0.25">
      <c r="A149" s="24" t="s">
        <v>2058</v>
      </c>
      <c r="B149" s="38" t="s">
        <v>2059</v>
      </c>
      <c r="C149" s="134" t="s">
        <v>1718</v>
      </c>
      <c r="D149" s="552"/>
      <c r="E149" s="552"/>
      <c r="F149" s="46" t="str">
        <f>IF($C$152=0,"",IF(C149="[for completion]","",C149/$C$152))</f>
        <v/>
      </c>
      <c r="G149" s="45"/>
      <c r="H149"/>
      <c r="I149" s="38"/>
      <c r="K149" s="552"/>
      <c r="L149" s="552"/>
      <c r="M149" s="46"/>
      <c r="N149" s="45"/>
    </row>
    <row r="150" spans="1:14" x14ac:dyDescent="0.25">
      <c r="A150" s="24" t="s">
        <v>2060</v>
      </c>
      <c r="B150" s="38" t="s">
        <v>2061</v>
      </c>
      <c r="C150" s="134" t="s">
        <v>1718</v>
      </c>
      <c r="D150" s="552"/>
      <c r="E150" s="552"/>
      <c r="F150" s="46" t="str">
        <f>IF($C$152=0,"",IF(C150="[for completion]","",C150/$C$152))</f>
        <v/>
      </c>
      <c r="G150" s="45"/>
      <c r="H150"/>
      <c r="I150" s="38"/>
      <c r="K150" s="552"/>
      <c r="L150" s="552"/>
      <c r="M150" s="46"/>
      <c r="N150" s="45"/>
    </row>
    <row r="151" spans="1:14" ht="15" customHeight="1" x14ac:dyDescent="0.25">
      <c r="A151" s="24" t="s">
        <v>2062</v>
      </c>
      <c r="B151" s="38" t="s">
        <v>2063</v>
      </c>
      <c r="C151" s="134" t="s">
        <v>1718</v>
      </c>
      <c r="D151" s="552"/>
      <c r="E151" s="552"/>
      <c r="F151" s="46" t="str">
        <f>IF($C$152=0,"",IF(C151="[for completion]","",C151/$C$152))</f>
        <v/>
      </c>
      <c r="G151" s="45"/>
      <c r="H151"/>
      <c r="I151" s="38"/>
      <c r="K151" s="552"/>
      <c r="L151" s="552"/>
      <c r="M151" s="46"/>
      <c r="N151" s="45"/>
    </row>
    <row r="152" spans="1:14" ht="15" customHeight="1" x14ac:dyDescent="0.25">
      <c r="A152" s="24" t="s">
        <v>2064</v>
      </c>
      <c r="B152" s="47" t="s">
        <v>96</v>
      </c>
      <c r="C152" s="551">
        <f>SUM(C148:C151)</f>
        <v>0</v>
      </c>
      <c r="D152" s="552"/>
      <c r="E152" s="552"/>
      <c r="F152" s="57">
        <f>SUM(F148:F151)</f>
        <v>0</v>
      </c>
      <c r="G152" s="45"/>
      <c r="H152"/>
      <c r="I152" s="38"/>
      <c r="K152" s="552"/>
      <c r="L152" s="552"/>
      <c r="M152" s="46"/>
      <c r="N152" s="45"/>
    </row>
    <row r="153" spans="1:14" ht="15" customHeight="1" outlineLevel="1" x14ac:dyDescent="0.25">
      <c r="A153" s="24" t="s">
        <v>2065</v>
      </c>
      <c r="B153" s="49" t="s">
        <v>2066</v>
      </c>
      <c r="D153" s="552"/>
      <c r="E153" s="552"/>
      <c r="F153" s="46" t="str">
        <f>IF($C$152=0,"",IF(C153="[for completion]","",C153/$C$152))</f>
        <v/>
      </c>
      <c r="G153" s="45"/>
      <c r="H153"/>
      <c r="I153" s="38"/>
      <c r="K153" s="552"/>
      <c r="L153" s="552"/>
      <c r="M153" s="46"/>
      <c r="N153" s="45"/>
    </row>
    <row r="154" spans="1:14" ht="15" customHeight="1" outlineLevel="1" x14ac:dyDescent="0.25">
      <c r="A154" s="24" t="s">
        <v>2067</v>
      </c>
      <c r="B154" s="49" t="s">
        <v>2068</v>
      </c>
      <c r="D154" s="552"/>
      <c r="E154" s="552"/>
      <c r="F154" s="46" t="str">
        <f t="shared" ref="F154:F159" si="2">IF($C$152=0,"",IF(C154="[for completion]","",C154/$C$152))</f>
        <v/>
      </c>
      <c r="G154" s="45"/>
      <c r="H154"/>
      <c r="I154" s="38"/>
      <c r="K154" s="552"/>
      <c r="L154" s="552"/>
      <c r="M154" s="46"/>
      <c r="N154" s="45"/>
    </row>
    <row r="155" spans="1:14" ht="15" customHeight="1" outlineLevel="1" x14ac:dyDescent="0.25">
      <c r="A155" s="24" t="s">
        <v>2069</v>
      </c>
      <c r="B155" s="49" t="s">
        <v>2070</v>
      </c>
      <c r="D155" s="552"/>
      <c r="E155" s="552"/>
      <c r="F155" s="46" t="str">
        <f t="shared" si="2"/>
        <v/>
      </c>
      <c r="G155" s="45"/>
      <c r="H155"/>
      <c r="I155" s="38"/>
      <c r="K155" s="552"/>
      <c r="L155" s="552"/>
      <c r="M155" s="46"/>
      <c r="N155" s="45"/>
    </row>
    <row r="156" spans="1:14" ht="15" customHeight="1" outlineLevel="1" x14ac:dyDescent="0.25">
      <c r="A156" s="24" t="s">
        <v>2071</v>
      </c>
      <c r="B156" s="49" t="s">
        <v>2072</v>
      </c>
      <c r="D156" s="552"/>
      <c r="E156" s="552"/>
      <c r="F156" s="46" t="str">
        <f t="shared" si="2"/>
        <v/>
      </c>
      <c r="G156" s="45"/>
      <c r="H156"/>
      <c r="I156" s="38"/>
      <c r="K156" s="552"/>
      <c r="L156" s="552"/>
      <c r="M156" s="46"/>
      <c r="N156" s="45"/>
    </row>
    <row r="157" spans="1:14" ht="15" customHeight="1" outlineLevel="1" x14ac:dyDescent="0.25">
      <c r="A157" s="24" t="s">
        <v>2073</v>
      </c>
      <c r="B157" s="49" t="s">
        <v>2074</v>
      </c>
      <c r="D157" s="552"/>
      <c r="E157" s="552"/>
      <c r="F157" s="46" t="str">
        <f t="shared" si="2"/>
        <v/>
      </c>
      <c r="G157" s="45"/>
      <c r="H157"/>
      <c r="I157" s="38"/>
      <c r="K157" s="552"/>
      <c r="L157" s="552"/>
      <c r="M157" s="46"/>
      <c r="N157" s="45"/>
    </row>
    <row r="158" spans="1:14" ht="15" customHeight="1" outlineLevel="1" x14ac:dyDescent="0.25">
      <c r="A158" s="24" t="s">
        <v>2075</v>
      </c>
      <c r="B158" s="49" t="s">
        <v>2076</v>
      </c>
      <c r="D158" s="552"/>
      <c r="E158" s="552"/>
      <c r="F158" s="46" t="str">
        <f t="shared" si="2"/>
        <v/>
      </c>
      <c r="G158" s="45"/>
      <c r="H158"/>
      <c r="I158" s="38"/>
      <c r="K158" s="552"/>
      <c r="L158" s="552"/>
      <c r="M158" s="46"/>
      <c r="N158" s="45"/>
    </row>
    <row r="159" spans="1:14" ht="15" customHeight="1" outlineLevel="1" x14ac:dyDescent="0.25">
      <c r="A159" s="24" t="s">
        <v>2077</v>
      </c>
      <c r="B159" s="49" t="s">
        <v>2078</v>
      </c>
      <c r="D159" s="552"/>
      <c r="E159" s="552"/>
      <c r="F159" s="46" t="str">
        <f t="shared" si="2"/>
        <v/>
      </c>
      <c r="G159" s="45"/>
      <c r="H159"/>
      <c r="I159" s="38"/>
      <c r="K159" s="552"/>
      <c r="L159" s="552"/>
      <c r="M159" s="46"/>
      <c r="N159" s="45"/>
    </row>
    <row r="160" spans="1:14" ht="15" customHeight="1" outlineLevel="1" x14ac:dyDescent="0.25">
      <c r="A160" s="24" t="s">
        <v>2079</v>
      </c>
      <c r="B160" s="49"/>
      <c r="D160" s="552"/>
      <c r="E160" s="552"/>
      <c r="F160" s="46"/>
      <c r="G160" s="45"/>
      <c r="H160"/>
      <c r="I160" s="38"/>
      <c r="K160" s="552"/>
      <c r="L160" s="552"/>
      <c r="M160" s="46"/>
      <c r="N160" s="45"/>
    </row>
    <row r="161" spans="1:14" ht="15" customHeight="1" outlineLevel="1" x14ac:dyDescent="0.25">
      <c r="A161" s="24" t="s">
        <v>2080</v>
      </c>
      <c r="B161" s="49"/>
      <c r="D161" s="552"/>
      <c r="E161" s="552"/>
      <c r="F161" s="46"/>
      <c r="G161" s="45"/>
      <c r="H161"/>
      <c r="I161" s="38"/>
      <c r="K161" s="552"/>
      <c r="L161" s="552"/>
      <c r="M161" s="46"/>
      <c r="N161" s="45"/>
    </row>
    <row r="162" spans="1:14" ht="15" customHeight="1" outlineLevel="1" x14ac:dyDescent="0.25">
      <c r="A162" s="24" t="s">
        <v>2081</v>
      </c>
      <c r="B162" s="49"/>
      <c r="D162" s="552"/>
      <c r="E162" s="552"/>
      <c r="F162" s="46"/>
      <c r="G162" s="45"/>
      <c r="H162"/>
      <c r="I162" s="38"/>
      <c r="K162" s="552"/>
      <c r="L162" s="552"/>
      <c r="M162" s="46"/>
      <c r="N162" s="45"/>
    </row>
    <row r="163" spans="1:14" ht="15" customHeight="1" outlineLevel="1" x14ac:dyDescent="0.25">
      <c r="A163" s="24" t="s">
        <v>2082</v>
      </c>
      <c r="B163" s="49"/>
      <c r="D163" s="552"/>
      <c r="E163" s="552"/>
      <c r="F163" s="46"/>
      <c r="G163" s="45"/>
      <c r="H163"/>
      <c r="I163" s="38"/>
      <c r="K163" s="552"/>
      <c r="L163" s="552"/>
      <c r="M163" s="46"/>
      <c r="N163" s="45"/>
    </row>
    <row r="164" spans="1:14" ht="15" customHeight="1" outlineLevel="1" x14ac:dyDescent="0.25">
      <c r="A164" s="24" t="s">
        <v>2083</v>
      </c>
      <c r="B164" s="38"/>
      <c r="D164" s="552"/>
      <c r="E164" s="552"/>
      <c r="F164" s="46"/>
      <c r="G164" s="45"/>
      <c r="H164"/>
      <c r="I164" s="38"/>
      <c r="K164" s="552"/>
      <c r="L164" s="552"/>
      <c r="M164" s="46"/>
      <c r="N164" s="45"/>
    </row>
    <row r="165" spans="1:14" outlineLevel="1" x14ac:dyDescent="0.25">
      <c r="A165" s="24" t="s">
        <v>2084</v>
      </c>
      <c r="B165" s="50"/>
      <c r="C165" s="50"/>
      <c r="D165" s="50"/>
      <c r="E165" s="50"/>
      <c r="F165" s="46"/>
      <c r="G165" s="45"/>
      <c r="H165"/>
      <c r="I165" s="47"/>
      <c r="J165" s="38"/>
      <c r="K165" s="552"/>
      <c r="L165" s="552"/>
      <c r="M165" s="57"/>
      <c r="N165" s="45"/>
    </row>
    <row r="166" spans="1:14" ht="15" customHeight="1" x14ac:dyDescent="0.25">
      <c r="A166" s="40"/>
      <c r="B166" s="41" t="s">
        <v>2085</v>
      </c>
      <c r="C166" s="40"/>
      <c r="D166" s="40"/>
      <c r="E166" s="40"/>
      <c r="F166" s="43"/>
      <c r="G166" s="43"/>
      <c r="H166"/>
      <c r="I166" s="68"/>
      <c r="J166" s="35"/>
      <c r="K166" s="35"/>
      <c r="L166" s="35"/>
      <c r="M166" s="53"/>
      <c r="N166" s="53"/>
    </row>
    <row r="167" spans="1:14" x14ac:dyDescent="0.25">
      <c r="A167" s="24" t="s">
        <v>2086</v>
      </c>
      <c r="B167" s="24" t="s">
        <v>680</v>
      </c>
      <c r="C167" s="546" t="s">
        <v>1718</v>
      </c>
      <c r="D167"/>
      <c r="E167" s="22"/>
      <c r="F167" s="22"/>
      <c r="G167"/>
      <c r="H167"/>
      <c r="K167" s="62"/>
      <c r="L167" s="22"/>
      <c r="M167" s="22"/>
      <c r="N167" s="62"/>
    </row>
    <row r="168" spans="1:14" outlineLevel="1" x14ac:dyDescent="0.25">
      <c r="A168" s="24" t="s">
        <v>2087</v>
      </c>
      <c r="D168"/>
      <c r="E168" s="22"/>
      <c r="F168" s="22"/>
      <c r="G168"/>
      <c r="H168"/>
      <c r="K168" s="62"/>
      <c r="L168" s="22"/>
      <c r="M168" s="22"/>
      <c r="N168" s="62"/>
    </row>
    <row r="169" spans="1:14" outlineLevel="1" x14ac:dyDescent="0.25">
      <c r="A169" s="24" t="s">
        <v>2088</v>
      </c>
      <c r="D169"/>
      <c r="E169" s="22"/>
      <c r="F169" s="22"/>
      <c r="G169"/>
      <c r="H169"/>
      <c r="K169" s="62"/>
      <c r="L169" s="22"/>
      <c r="M169" s="22"/>
      <c r="N169" s="62"/>
    </row>
    <row r="170" spans="1:14" outlineLevel="1" x14ac:dyDescent="0.25">
      <c r="A170" s="24" t="s">
        <v>2089</v>
      </c>
      <c r="D170"/>
      <c r="E170" s="22"/>
      <c r="F170" s="22"/>
      <c r="G170"/>
      <c r="H170"/>
      <c r="K170" s="62"/>
      <c r="L170" s="22"/>
      <c r="M170" s="22"/>
      <c r="N170" s="62"/>
    </row>
    <row r="171" spans="1:14" outlineLevel="1" x14ac:dyDescent="0.25">
      <c r="A171" s="24" t="s">
        <v>2090</v>
      </c>
      <c r="D171"/>
      <c r="E171" s="22"/>
      <c r="F171" s="22"/>
      <c r="G171"/>
      <c r="H171"/>
      <c r="K171" s="62"/>
      <c r="L171" s="22"/>
      <c r="M171" s="22"/>
      <c r="N171" s="62"/>
    </row>
    <row r="172" spans="1:14" x14ac:dyDescent="0.25">
      <c r="A172" s="40"/>
      <c r="B172" s="41" t="s">
        <v>2091</v>
      </c>
      <c r="C172" s="40" t="s">
        <v>915</v>
      </c>
      <c r="D172" s="40"/>
      <c r="E172" s="40"/>
      <c r="F172" s="43"/>
      <c r="G172" s="43"/>
      <c r="H172"/>
      <c r="I172" s="68"/>
      <c r="J172" s="35"/>
      <c r="K172" s="35"/>
      <c r="L172" s="35"/>
      <c r="M172" s="53"/>
      <c r="N172" s="53"/>
    </row>
    <row r="173" spans="1:14" ht="15" customHeight="1" x14ac:dyDescent="0.25">
      <c r="A173" s="24" t="s">
        <v>2092</v>
      </c>
      <c r="B173" s="24" t="s">
        <v>2093</v>
      </c>
      <c r="C173" s="546" t="s">
        <v>1718</v>
      </c>
      <c r="D173"/>
      <c r="E173"/>
      <c r="F173"/>
      <c r="G173"/>
      <c r="H173"/>
      <c r="K173" s="62"/>
      <c r="L173" s="62"/>
      <c r="M173" s="62"/>
      <c r="N173" s="62"/>
    </row>
    <row r="174" spans="1:14" outlineLevel="1" x14ac:dyDescent="0.25">
      <c r="A174" s="24" t="s">
        <v>2094</v>
      </c>
      <c r="D174"/>
      <c r="E174"/>
      <c r="F174"/>
      <c r="G174"/>
      <c r="H174"/>
      <c r="K174" s="62"/>
      <c r="L174" s="62"/>
      <c r="M174" s="62"/>
      <c r="N174" s="62"/>
    </row>
    <row r="175" spans="1:14" outlineLevel="1" x14ac:dyDescent="0.25">
      <c r="A175" s="24" t="s">
        <v>2095</v>
      </c>
      <c r="D175"/>
      <c r="E175"/>
      <c r="F175"/>
      <c r="G175"/>
      <c r="H175"/>
      <c r="K175" s="62"/>
      <c r="L175" s="62"/>
      <c r="M175" s="62"/>
      <c r="N175" s="62"/>
    </row>
    <row r="176" spans="1:14" outlineLevel="1" x14ac:dyDescent="0.25">
      <c r="A176" s="24" t="s">
        <v>2096</v>
      </c>
      <c r="D176"/>
      <c r="E176"/>
      <c r="F176"/>
      <c r="G176"/>
      <c r="H176"/>
      <c r="K176" s="62"/>
      <c r="L176" s="62"/>
      <c r="M176" s="62"/>
      <c r="N176" s="62"/>
    </row>
    <row r="177" spans="1:14" outlineLevel="1" x14ac:dyDescent="0.25">
      <c r="A177" s="24" t="s">
        <v>2097</v>
      </c>
      <c r="D177"/>
      <c r="E177"/>
      <c r="F177"/>
      <c r="G177"/>
      <c r="H177"/>
      <c r="K177" s="62"/>
      <c r="L177" s="62"/>
      <c r="M177" s="62"/>
      <c r="N177" s="62"/>
    </row>
    <row r="178" spans="1:14" outlineLevel="1" x14ac:dyDescent="0.25">
      <c r="A178" s="24" t="s">
        <v>2098</v>
      </c>
    </row>
    <row r="179" spans="1:14" outlineLevel="1" x14ac:dyDescent="0.25">
      <c r="A179" s="24" t="s">
        <v>2099</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77E26D1D-E262-4D86-953F-B48C51A094F4}"/>
    <hyperlink ref="B129" location="'2. Harmonised Glossary'!A9" display="Breakdown by Interest Rate" xr:uid="{134753E4-907B-4616-9A3A-F59028B1FB94}"/>
    <hyperlink ref="B166" location="'2. Harmonised Glossary'!A14" display="Non-Performing Loans" xr:uid="{9127062C-A160-44F5-8399-6ABBC32B8D4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57E3-F5C4-4BE1-97FF-352730DC979F}">
  <sheetPr>
    <tabColor rgb="FFE36E00"/>
  </sheetPr>
  <dimension ref="A1:G211"/>
  <sheetViews>
    <sheetView zoomScale="75" zoomScaleNormal="75" workbookViewId="0">
      <selection activeCell="B6" sqref="B6"/>
    </sheetView>
  </sheetViews>
  <sheetFormatPr baseColWidth="10"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0"/>
  </cols>
  <sheetData>
    <row r="1" spans="1:7" ht="31.5" x14ac:dyDescent="0.25">
      <c r="A1" s="131" t="s">
        <v>1711</v>
      </c>
      <c r="B1" s="131"/>
      <c r="C1" s="22"/>
      <c r="D1" s="22"/>
      <c r="E1" s="22"/>
      <c r="F1" s="543" t="s">
        <v>1314</v>
      </c>
    </row>
    <row r="2" spans="1:7" ht="15.75" thickBot="1" x14ac:dyDescent="0.3">
      <c r="A2" s="22"/>
      <c r="B2" s="22"/>
      <c r="C2" s="22"/>
      <c r="D2" s="22"/>
      <c r="E2" s="22"/>
      <c r="F2" s="22"/>
    </row>
    <row r="3" spans="1:7" ht="19.5" thickBot="1" x14ac:dyDescent="0.3">
      <c r="A3" s="25"/>
      <c r="B3" s="26" t="s">
        <v>21</v>
      </c>
      <c r="C3" s="27" t="s">
        <v>1712</v>
      </c>
      <c r="D3" s="25"/>
      <c r="E3" s="25"/>
      <c r="F3" s="25"/>
      <c r="G3" s="25"/>
    </row>
    <row r="4" spans="1:7" ht="15.75" thickBot="1" x14ac:dyDescent="0.3"/>
    <row r="5" spans="1:7" ht="19.5" thickBot="1" x14ac:dyDescent="0.3">
      <c r="A5" s="28"/>
      <c r="B5" s="545" t="s">
        <v>1713</v>
      </c>
      <c r="C5" s="28"/>
      <c r="E5" s="30"/>
      <c r="F5" s="30"/>
    </row>
    <row r="6" spans="1:7" ht="15.75" thickBot="1" x14ac:dyDescent="0.3">
      <c r="B6" s="586" t="s">
        <v>1714</v>
      </c>
    </row>
    <row r="7" spans="1:7" x14ac:dyDescent="0.25">
      <c r="B7" s="31"/>
    </row>
    <row r="8" spans="1:7" ht="37.5" x14ac:dyDescent="0.25">
      <c r="A8" s="32" t="s">
        <v>30</v>
      </c>
      <c r="B8" s="32" t="s">
        <v>1714</v>
      </c>
      <c r="C8" s="33"/>
      <c r="D8" s="33"/>
      <c r="E8" s="33"/>
      <c r="F8" s="33"/>
      <c r="G8" s="34"/>
    </row>
    <row r="9" spans="1:7" ht="15" customHeight="1" x14ac:dyDescent="0.25">
      <c r="A9" s="40"/>
      <c r="B9" s="41" t="s">
        <v>914</v>
      </c>
      <c r="C9" s="40" t="s">
        <v>1715</v>
      </c>
      <c r="D9" s="40"/>
      <c r="E9" s="42"/>
      <c r="F9" s="40"/>
      <c r="G9" s="43"/>
    </row>
    <row r="10" spans="1:7" x14ac:dyDescent="0.25">
      <c r="A10" s="24" t="s">
        <v>1716</v>
      </c>
      <c r="B10" s="24" t="s">
        <v>1717</v>
      </c>
      <c r="C10" s="135" t="s">
        <v>1718</v>
      </c>
    </row>
    <row r="11" spans="1:7" outlineLevel="1" x14ac:dyDescent="0.25">
      <c r="A11" s="24" t="s">
        <v>1719</v>
      </c>
      <c r="B11" s="36" t="s">
        <v>506</v>
      </c>
    </row>
    <row r="12" spans="1:7" outlineLevel="1" x14ac:dyDescent="0.25">
      <c r="A12" s="24" t="s">
        <v>1720</v>
      </c>
      <c r="B12" s="36" t="s">
        <v>508</v>
      </c>
    </row>
    <row r="13" spans="1:7" outlineLevel="1" x14ac:dyDescent="0.25">
      <c r="A13" s="24" t="s">
        <v>1721</v>
      </c>
      <c r="B13" s="36"/>
    </row>
    <row r="14" spans="1:7" outlineLevel="1" x14ac:dyDescent="0.25">
      <c r="A14" s="24" t="s">
        <v>1722</v>
      </c>
      <c r="B14" s="36"/>
    </row>
    <row r="15" spans="1:7" outlineLevel="1" x14ac:dyDescent="0.25">
      <c r="A15" s="24" t="s">
        <v>1723</v>
      </c>
      <c r="B15" s="36"/>
    </row>
    <row r="16" spans="1:7" outlineLevel="1" x14ac:dyDescent="0.25">
      <c r="A16" s="24" t="s">
        <v>1724</v>
      </c>
      <c r="B16" s="36"/>
    </row>
    <row r="17" spans="1:7" ht="15" customHeight="1" x14ac:dyDescent="0.25">
      <c r="A17" s="40"/>
      <c r="B17" s="41" t="s">
        <v>1725</v>
      </c>
      <c r="C17" s="40" t="s">
        <v>916</v>
      </c>
      <c r="D17" s="40"/>
      <c r="E17" s="42"/>
      <c r="F17" s="43"/>
      <c r="G17" s="43"/>
    </row>
    <row r="18" spans="1:7" x14ac:dyDescent="0.25">
      <c r="A18" s="24" t="s">
        <v>1726</v>
      </c>
      <c r="B18" s="24" t="s">
        <v>517</v>
      </c>
      <c r="C18" s="546" t="s">
        <v>1718</v>
      </c>
    </row>
    <row r="19" spans="1:7" outlineLevel="1" x14ac:dyDescent="0.25">
      <c r="A19" s="24" t="s">
        <v>1727</v>
      </c>
      <c r="C19" s="546"/>
    </row>
    <row r="20" spans="1:7" outlineLevel="1" x14ac:dyDescent="0.25">
      <c r="A20" s="24" t="s">
        <v>1728</v>
      </c>
      <c r="C20" s="546"/>
    </row>
    <row r="21" spans="1:7" outlineLevel="1" x14ac:dyDescent="0.25">
      <c r="A21" s="24" t="s">
        <v>1729</v>
      </c>
      <c r="C21" s="546"/>
    </row>
    <row r="22" spans="1:7" outlineLevel="1" x14ac:dyDescent="0.25">
      <c r="A22" s="24" t="s">
        <v>1730</v>
      </c>
      <c r="C22" s="546"/>
    </row>
    <row r="23" spans="1:7" outlineLevel="1" x14ac:dyDescent="0.25">
      <c r="A23" s="24" t="s">
        <v>1731</v>
      </c>
      <c r="C23" s="546"/>
    </row>
    <row r="24" spans="1:7" outlineLevel="1" x14ac:dyDescent="0.25">
      <c r="A24" s="24" t="s">
        <v>1732</v>
      </c>
      <c r="C24" s="546"/>
    </row>
    <row r="25" spans="1:7" ht="15" customHeight="1" x14ac:dyDescent="0.25">
      <c r="A25" s="40"/>
      <c r="B25" s="41" t="s">
        <v>1733</v>
      </c>
      <c r="C25" s="40" t="s">
        <v>916</v>
      </c>
      <c r="D25" s="40"/>
      <c r="E25" s="42"/>
      <c r="F25" s="43"/>
      <c r="G25" s="43"/>
    </row>
    <row r="26" spans="1:7" x14ac:dyDescent="0.25">
      <c r="A26" s="24" t="s">
        <v>1734</v>
      </c>
      <c r="B26" s="547" t="s">
        <v>526</v>
      </c>
      <c r="C26" s="546">
        <f>SUM(C27:C54)</f>
        <v>0</v>
      </c>
      <c r="D26" s="547"/>
      <c r="F26" s="547"/>
      <c r="G26" s="24"/>
    </row>
    <row r="27" spans="1:7" x14ac:dyDescent="0.25">
      <c r="A27" s="24" t="s">
        <v>1735</v>
      </c>
      <c r="B27" s="24" t="s">
        <v>528</v>
      </c>
      <c r="C27" s="546" t="s">
        <v>1718</v>
      </c>
      <c r="D27" s="547"/>
      <c r="F27" s="547"/>
      <c r="G27" s="24"/>
    </row>
    <row r="28" spans="1:7" x14ac:dyDescent="0.25">
      <c r="A28" s="24" t="s">
        <v>1736</v>
      </c>
      <c r="B28" s="24" t="s">
        <v>530</v>
      </c>
      <c r="C28" s="546" t="s">
        <v>1718</v>
      </c>
      <c r="D28" s="547"/>
      <c r="F28" s="547"/>
      <c r="G28" s="24"/>
    </row>
    <row r="29" spans="1:7" x14ac:dyDescent="0.25">
      <c r="A29" s="24" t="s">
        <v>1737</v>
      </c>
      <c r="B29" s="24" t="s">
        <v>532</v>
      </c>
      <c r="C29" s="546" t="s">
        <v>1718</v>
      </c>
      <c r="D29" s="547"/>
      <c r="F29" s="547"/>
      <c r="G29" s="24"/>
    </row>
    <row r="30" spans="1:7" x14ac:dyDescent="0.25">
      <c r="A30" s="24" t="s">
        <v>1738</v>
      </c>
      <c r="B30" s="24" t="s">
        <v>534</v>
      </c>
      <c r="C30" s="546" t="s">
        <v>1718</v>
      </c>
      <c r="D30" s="547"/>
      <c r="F30" s="547"/>
      <c r="G30" s="24"/>
    </row>
    <row r="31" spans="1:7" x14ac:dyDescent="0.25">
      <c r="A31" s="24" t="s">
        <v>1739</v>
      </c>
      <c r="B31" s="24" t="s">
        <v>536</v>
      </c>
      <c r="C31" s="546" t="s">
        <v>1718</v>
      </c>
      <c r="D31" s="547"/>
      <c r="F31" s="547"/>
      <c r="G31" s="24"/>
    </row>
    <row r="32" spans="1:7" x14ac:dyDescent="0.25">
      <c r="A32" s="24" t="s">
        <v>1740</v>
      </c>
      <c r="B32" s="24" t="s">
        <v>538</v>
      </c>
      <c r="C32" s="546" t="s">
        <v>1718</v>
      </c>
      <c r="D32" s="547"/>
      <c r="F32" s="547"/>
      <c r="G32" s="24"/>
    </row>
    <row r="33" spans="1:7" x14ac:dyDescent="0.25">
      <c r="A33" s="24" t="s">
        <v>1741</v>
      </c>
      <c r="B33" s="24" t="s">
        <v>540</v>
      </c>
      <c r="C33" s="546" t="s">
        <v>1718</v>
      </c>
      <c r="D33" s="547"/>
      <c r="F33" s="547"/>
      <c r="G33" s="24"/>
    </row>
    <row r="34" spans="1:7" x14ac:dyDescent="0.25">
      <c r="A34" s="24" t="s">
        <v>1742</v>
      </c>
      <c r="B34" s="24" t="s">
        <v>542</v>
      </c>
      <c r="C34" s="546" t="s">
        <v>1718</v>
      </c>
      <c r="D34" s="547"/>
      <c r="F34" s="547"/>
      <c r="G34" s="24"/>
    </row>
    <row r="35" spans="1:7" x14ac:dyDescent="0.25">
      <c r="A35" s="24" t="s">
        <v>1743</v>
      </c>
      <c r="B35" s="24" t="s">
        <v>544</v>
      </c>
      <c r="C35" s="546" t="s">
        <v>1718</v>
      </c>
      <c r="D35" s="547"/>
      <c r="F35" s="547"/>
      <c r="G35" s="24"/>
    </row>
    <row r="36" spans="1:7" x14ac:dyDescent="0.25">
      <c r="A36" s="24" t="s">
        <v>1744</v>
      </c>
      <c r="B36" s="24" t="s">
        <v>546</v>
      </c>
      <c r="C36" s="546" t="s">
        <v>1718</v>
      </c>
      <c r="D36" s="547"/>
      <c r="F36" s="547"/>
      <c r="G36" s="24"/>
    </row>
    <row r="37" spans="1:7" x14ac:dyDescent="0.25">
      <c r="A37" s="24" t="s">
        <v>1745</v>
      </c>
      <c r="B37" s="24" t="s">
        <v>548</v>
      </c>
      <c r="C37" s="546" t="s">
        <v>1718</v>
      </c>
      <c r="D37" s="547"/>
      <c r="F37" s="547"/>
      <c r="G37" s="24"/>
    </row>
    <row r="38" spans="1:7" x14ac:dyDescent="0.25">
      <c r="A38" s="24" t="s">
        <v>1746</v>
      </c>
      <c r="B38" s="24" t="s">
        <v>550</v>
      </c>
      <c r="C38" s="546" t="s">
        <v>1718</v>
      </c>
      <c r="D38" s="547"/>
      <c r="F38" s="547"/>
      <c r="G38" s="24"/>
    </row>
    <row r="39" spans="1:7" x14ac:dyDescent="0.25">
      <c r="A39" s="24" t="s">
        <v>1747</v>
      </c>
      <c r="B39" s="24" t="s">
        <v>552</v>
      </c>
      <c r="C39" s="546" t="s">
        <v>1718</v>
      </c>
      <c r="D39" s="547"/>
      <c r="F39" s="547"/>
      <c r="G39" s="24"/>
    </row>
    <row r="40" spans="1:7" x14ac:dyDescent="0.25">
      <c r="A40" s="24" t="s">
        <v>1748</v>
      </c>
      <c r="B40" s="24" t="s">
        <v>554</v>
      </c>
      <c r="C40" s="546" t="s">
        <v>1718</v>
      </c>
      <c r="D40" s="547"/>
      <c r="F40" s="547"/>
      <c r="G40" s="24"/>
    </row>
    <row r="41" spans="1:7" x14ac:dyDescent="0.25">
      <c r="A41" s="24" t="s">
        <v>1749</v>
      </c>
      <c r="B41" s="24" t="s">
        <v>556</v>
      </c>
      <c r="C41" s="546" t="s">
        <v>1718</v>
      </c>
      <c r="D41" s="547"/>
      <c r="F41" s="547"/>
      <c r="G41" s="24"/>
    </row>
    <row r="42" spans="1:7" x14ac:dyDescent="0.25">
      <c r="A42" s="24" t="s">
        <v>1750</v>
      </c>
      <c r="B42" s="24" t="s">
        <v>3</v>
      </c>
      <c r="C42" s="546" t="s">
        <v>1718</v>
      </c>
      <c r="D42" s="547"/>
      <c r="F42" s="547"/>
      <c r="G42" s="24"/>
    </row>
    <row r="43" spans="1:7" x14ac:dyDescent="0.25">
      <c r="A43" s="24" t="s">
        <v>1751</v>
      </c>
      <c r="B43" s="24" t="s">
        <v>559</v>
      </c>
      <c r="C43" s="546" t="s">
        <v>1718</v>
      </c>
      <c r="D43" s="547"/>
      <c r="F43" s="547"/>
      <c r="G43" s="24"/>
    </row>
    <row r="44" spans="1:7" x14ac:dyDescent="0.25">
      <c r="A44" s="24" t="s">
        <v>1752</v>
      </c>
      <c r="B44" s="24" t="s">
        <v>561</v>
      </c>
      <c r="C44" s="546" t="s">
        <v>1718</v>
      </c>
      <c r="D44" s="547"/>
      <c r="F44" s="547"/>
      <c r="G44" s="24"/>
    </row>
    <row r="45" spans="1:7" x14ac:dyDescent="0.25">
      <c r="A45" s="24" t="s">
        <v>1753</v>
      </c>
      <c r="B45" s="24" t="s">
        <v>563</v>
      </c>
      <c r="C45" s="546" t="s">
        <v>1718</v>
      </c>
      <c r="D45" s="547"/>
      <c r="F45" s="547"/>
      <c r="G45" s="24"/>
    </row>
    <row r="46" spans="1:7" x14ac:dyDescent="0.25">
      <c r="A46" s="24" t="s">
        <v>1754</v>
      </c>
      <c r="B46" s="24" t="s">
        <v>565</v>
      </c>
      <c r="C46" s="546" t="s">
        <v>1718</v>
      </c>
      <c r="D46" s="547"/>
      <c r="F46" s="547"/>
      <c r="G46" s="24"/>
    </row>
    <row r="47" spans="1:7" x14ac:dyDescent="0.25">
      <c r="A47" s="24" t="s">
        <v>1755</v>
      </c>
      <c r="B47" s="24" t="s">
        <v>567</v>
      </c>
      <c r="C47" s="546" t="s">
        <v>1718</v>
      </c>
      <c r="D47" s="547"/>
      <c r="F47" s="547"/>
      <c r="G47" s="24"/>
    </row>
    <row r="48" spans="1:7" x14ac:dyDescent="0.25">
      <c r="A48" s="24" t="s">
        <v>1756</v>
      </c>
      <c r="B48" s="24" t="s">
        <v>569</v>
      </c>
      <c r="C48" s="546" t="s">
        <v>1718</v>
      </c>
      <c r="D48" s="547"/>
      <c r="F48" s="547"/>
      <c r="G48" s="24"/>
    </row>
    <row r="49" spans="1:7" x14ac:dyDescent="0.25">
      <c r="A49" s="24" t="s">
        <v>1757</v>
      </c>
      <c r="B49" s="24" t="s">
        <v>571</v>
      </c>
      <c r="C49" s="546" t="s">
        <v>1718</v>
      </c>
      <c r="D49" s="547"/>
      <c r="F49" s="547"/>
      <c r="G49" s="24"/>
    </row>
    <row r="50" spans="1:7" x14ac:dyDescent="0.25">
      <c r="A50" s="24" t="s">
        <v>1758</v>
      </c>
      <c r="B50" s="24" t="s">
        <v>573</v>
      </c>
      <c r="C50" s="546" t="s">
        <v>1718</v>
      </c>
      <c r="D50" s="547"/>
      <c r="F50" s="547"/>
      <c r="G50" s="24"/>
    </row>
    <row r="51" spans="1:7" x14ac:dyDescent="0.25">
      <c r="A51" s="24" t="s">
        <v>1759</v>
      </c>
      <c r="B51" s="24" t="s">
        <v>575</v>
      </c>
      <c r="C51" s="546" t="s">
        <v>1718</v>
      </c>
      <c r="D51" s="547"/>
      <c r="F51" s="547"/>
      <c r="G51" s="24"/>
    </row>
    <row r="52" spans="1:7" x14ac:dyDescent="0.25">
      <c r="A52" s="24" t="s">
        <v>1760</v>
      </c>
      <c r="B52" s="24" t="s">
        <v>577</v>
      </c>
      <c r="C52" s="546" t="s">
        <v>1718</v>
      </c>
      <c r="D52" s="547"/>
      <c r="F52" s="547"/>
      <c r="G52" s="24"/>
    </row>
    <row r="53" spans="1:7" x14ac:dyDescent="0.25">
      <c r="A53" s="24" t="s">
        <v>1761</v>
      </c>
      <c r="B53" s="24" t="s">
        <v>6</v>
      </c>
      <c r="C53" s="546" t="s">
        <v>1718</v>
      </c>
      <c r="D53" s="547"/>
      <c r="F53" s="547"/>
      <c r="G53" s="24"/>
    </row>
    <row r="54" spans="1:7" x14ac:dyDescent="0.25">
      <c r="A54" s="24" t="s">
        <v>1762</v>
      </c>
      <c r="B54" s="24" t="s">
        <v>580</v>
      </c>
      <c r="C54" s="546" t="s">
        <v>1718</v>
      </c>
      <c r="D54" s="547"/>
      <c r="F54" s="547"/>
      <c r="G54" s="24"/>
    </row>
    <row r="55" spans="1:7" x14ac:dyDescent="0.25">
      <c r="A55" s="24" t="s">
        <v>1763</v>
      </c>
      <c r="B55" s="547" t="s">
        <v>267</v>
      </c>
      <c r="C55" s="548">
        <f>SUM(C56:C58)</f>
        <v>0</v>
      </c>
      <c r="D55" s="547"/>
      <c r="F55" s="547"/>
      <c r="G55" s="24"/>
    </row>
    <row r="56" spans="1:7" x14ac:dyDescent="0.25">
      <c r="A56" s="24" t="s">
        <v>1764</v>
      </c>
      <c r="B56" s="24" t="s">
        <v>583</v>
      </c>
      <c r="C56" s="546" t="s">
        <v>1718</v>
      </c>
      <c r="D56" s="547"/>
      <c r="F56" s="547"/>
      <c r="G56" s="24"/>
    </row>
    <row r="57" spans="1:7" x14ac:dyDescent="0.25">
      <c r="A57" s="24" t="s">
        <v>1765</v>
      </c>
      <c r="B57" s="24" t="s">
        <v>585</v>
      </c>
      <c r="C57" s="546" t="s">
        <v>1718</v>
      </c>
      <c r="D57" s="547"/>
      <c r="F57" s="547"/>
      <c r="G57" s="24"/>
    </row>
    <row r="58" spans="1:7" x14ac:dyDescent="0.25">
      <c r="A58" s="24" t="s">
        <v>1766</v>
      </c>
      <c r="B58" s="24" t="s">
        <v>2</v>
      </c>
      <c r="C58" s="546" t="s">
        <v>1718</v>
      </c>
      <c r="D58" s="547"/>
      <c r="F58" s="547"/>
      <c r="G58" s="24"/>
    </row>
    <row r="59" spans="1:7" x14ac:dyDescent="0.25">
      <c r="A59" s="24" t="s">
        <v>1767</v>
      </c>
      <c r="B59" s="547" t="s">
        <v>94</v>
      </c>
      <c r="C59" s="548">
        <f>SUM(C60:C69)</f>
        <v>0</v>
      </c>
      <c r="D59" s="547"/>
      <c r="F59" s="547"/>
      <c r="G59" s="24"/>
    </row>
    <row r="60" spans="1:7" x14ac:dyDescent="0.25">
      <c r="A60" s="24" t="s">
        <v>1768</v>
      </c>
      <c r="B60" s="38" t="s">
        <v>269</v>
      </c>
      <c r="C60" s="546" t="s">
        <v>1718</v>
      </c>
      <c r="D60" s="547"/>
      <c r="F60" s="547"/>
      <c r="G60" s="24"/>
    </row>
    <row r="61" spans="1:7" x14ac:dyDescent="0.25">
      <c r="A61" s="24" t="s">
        <v>1769</v>
      </c>
      <c r="B61" s="38" t="s">
        <v>271</v>
      </c>
      <c r="C61" s="546" t="s">
        <v>1718</v>
      </c>
      <c r="D61" s="547"/>
      <c r="F61" s="547"/>
      <c r="G61" s="24"/>
    </row>
    <row r="62" spans="1:7" x14ac:dyDescent="0.25">
      <c r="A62" s="24" t="s">
        <v>1770</v>
      </c>
      <c r="B62" s="38" t="s">
        <v>273</v>
      </c>
      <c r="C62" s="546" t="s">
        <v>1718</v>
      </c>
      <c r="D62" s="547"/>
      <c r="F62" s="547"/>
      <c r="G62" s="24"/>
    </row>
    <row r="63" spans="1:7" x14ac:dyDescent="0.25">
      <c r="A63" s="24" t="s">
        <v>1771</v>
      </c>
      <c r="B63" s="38" t="s">
        <v>12</v>
      </c>
      <c r="C63" s="546" t="s">
        <v>1718</v>
      </c>
      <c r="D63" s="547"/>
      <c r="F63" s="547"/>
      <c r="G63" s="24"/>
    </row>
    <row r="64" spans="1:7" x14ac:dyDescent="0.25">
      <c r="A64" s="24" t="s">
        <v>1772</v>
      </c>
      <c r="B64" s="38" t="s">
        <v>276</v>
      </c>
      <c r="C64" s="546" t="s">
        <v>1718</v>
      </c>
      <c r="D64" s="547"/>
      <c r="F64" s="547"/>
      <c r="G64" s="24"/>
    </row>
    <row r="65" spans="1:7" x14ac:dyDescent="0.25">
      <c r="A65" s="24" t="s">
        <v>1773</v>
      </c>
      <c r="B65" s="38" t="s">
        <v>278</v>
      </c>
      <c r="C65" s="546" t="s">
        <v>1718</v>
      </c>
      <c r="D65" s="547"/>
      <c r="F65" s="547"/>
      <c r="G65" s="24"/>
    </row>
    <row r="66" spans="1:7" x14ac:dyDescent="0.25">
      <c r="A66" s="24" t="s">
        <v>1774</v>
      </c>
      <c r="B66" s="38" t="s">
        <v>280</v>
      </c>
      <c r="C66" s="546" t="s">
        <v>1718</v>
      </c>
      <c r="D66" s="547"/>
      <c r="F66" s="547"/>
      <c r="G66" s="24"/>
    </row>
    <row r="67" spans="1:7" x14ac:dyDescent="0.25">
      <c r="A67" s="24" t="s">
        <v>1775</v>
      </c>
      <c r="B67" s="38" t="s">
        <v>282</v>
      </c>
      <c r="C67" s="546" t="s">
        <v>1718</v>
      </c>
      <c r="D67" s="547"/>
      <c r="F67" s="547"/>
      <c r="G67" s="24"/>
    </row>
    <row r="68" spans="1:7" x14ac:dyDescent="0.25">
      <c r="A68" s="24" t="s">
        <v>1776</v>
      </c>
      <c r="B68" s="38" t="s">
        <v>284</v>
      </c>
      <c r="C68" s="546" t="s">
        <v>1718</v>
      </c>
      <c r="D68" s="547"/>
      <c r="F68" s="547"/>
      <c r="G68" s="24"/>
    </row>
    <row r="69" spans="1:7" x14ac:dyDescent="0.25">
      <c r="A69" s="24" t="s">
        <v>1777</v>
      </c>
      <c r="B69" s="38" t="s">
        <v>94</v>
      </c>
      <c r="C69" s="546" t="s">
        <v>1718</v>
      </c>
      <c r="D69" s="547"/>
      <c r="F69" s="547"/>
      <c r="G69" s="24"/>
    </row>
    <row r="70" spans="1:7" outlineLevel="1" x14ac:dyDescent="0.25">
      <c r="A70" s="24" t="s">
        <v>1778</v>
      </c>
      <c r="B70" s="49" t="s">
        <v>98</v>
      </c>
      <c r="C70" s="546"/>
      <c r="G70" s="24"/>
    </row>
    <row r="71" spans="1:7" outlineLevel="1" x14ac:dyDescent="0.25">
      <c r="A71" s="24" t="s">
        <v>1779</v>
      </c>
      <c r="B71" s="49" t="s">
        <v>98</v>
      </c>
      <c r="C71" s="546"/>
      <c r="G71" s="24"/>
    </row>
    <row r="72" spans="1:7" outlineLevel="1" x14ac:dyDescent="0.25">
      <c r="A72" s="24" t="s">
        <v>1780</v>
      </c>
      <c r="B72" s="49" t="s">
        <v>98</v>
      </c>
      <c r="C72" s="546"/>
      <c r="G72" s="24"/>
    </row>
    <row r="73" spans="1:7" outlineLevel="1" x14ac:dyDescent="0.25">
      <c r="A73" s="24" t="s">
        <v>1781</v>
      </c>
      <c r="B73" s="49" t="s">
        <v>98</v>
      </c>
      <c r="C73" s="546"/>
      <c r="G73" s="24"/>
    </row>
    <row r="74" spans="1:7" outlineLevel="1" x14ac:dyDescent="0.25">
      <c r="A74" s="24" t="s">
        <v>1782</v>
      </c>
      <c r="B74" s="49" t="s">
        <v>98</v>
      </c>
      <c r="C74" s="546"/>
      <c r="G74" s="24"/>
    </row>
    <row r="75" spans="1:7" outlineLevel="1" x14ac:dyDescent="0.25">
      <c r="A75" s="24" t="s">
        <v>1783</v>
      </c>
      <c r="B75" s="49" t="s">
        <v>98</v>
      </c>
      <c r="C75" s="546"/>
      <c r="G75" s="24"/>
    </row>
    <row r="76" spans="1:7" outlineLevel="1" x14ac:dyDescent="0.25">
      <c r="A76" s="24" t="s">
        <v>1784</v>
      </c>
      <c r="B76" s="49" t="s">
        <v>98</v>
      </c>
      <c r="C76" s="546"/>
      <c r="G76" s="24"/>
    </row>
    <row r="77" spans="1:7" outlineLevel="1" x14ac:dyDescent="0.25">
      <c r="A77" s="24" t="s">
        <v>1785</v>
      </c>
      <c r="B77" s="49" t="s">
        <v>98</v>
      </c>
      <c r="C77" s="546"/>
      <c r="G77" s="24"/>
    </row>
    <row r="78" spans="1:7" outlineLevel="1" x14ac:dyDescent="0.25">
      <c r="A78" s="24" t="s">
        <v>1786</v>
      </c>
      <c r="B78" s="49" t="s">
        <v>98</v>
      </c>
      <c r="C78" s="546"/>
      <c r="G78" s="24"/>
    </row>
    <row r="79" spans="1:7" outlineLevel="1" x14ac:dyDescent="0.25">
      <c r="A79" s="24" t="s">
        <v>1787</v>
      </c>
      <c r="B79" s="49" t="s">
        <v>98</v>
      </c>
      <c r="C79" s="546"/>
      <c r="G79" s="24"/>
    </row>
    <row r="80" spans="1:7" ht="15" customHeight="1" x14ac:dyDescent="0.25">
      <c r="A80" s="40"/>
      <c r="B80" s="41" t="s">
        <v>1788</v>
      </c>
      <c r="C80" s="40" t="s">
        <v>916</v>
      </c>
      <c r="D80" s="40"/>
      <c r="E80" s="42"/>
      <c r="F80" s="43"/>
      <c r="G80" s="43"/>
    </row>
    <row r="81" spans="1:7" x14ac:dyDescent="0.25">
      <c r="A81" s="24" t="s">
        <v>1789</v>
      </c>
      <c r="B81" s="24" t="s">
        <v>641</v>
      </c>
      <c r="C81" s="546" t="s">
        <v>1718</v>
      </c>
      <c r="E81" s="22"/>
    </row>
    <row r="82" spans="1:7" x14ac:dyDescent="0.25">
      <c r="A82" s="24" t="s">
        <v>1790</v>
      </c>
      <c r="B82" s="24" t="s">
        <v>643</v>
      </c>
      <c r="C82" s="546" t="s">
        <v>1718</v>
      </c>
      <c r="E82" s="22"/>
    </row>
    <row r="83" spans="1:7" x14ac:dyDescent="0.25">
      <c r="A83" s="24" t="s">
        <v>1791</v>
      </c>
      <c r="B83" s="24" t="s">
        <v>94</v>
      </c>
      <c r="C83" s="546" t="s">
        <v>1718</v>
      </c>
      <c r="E83" s="22"/>
    </row>
    <row r="84" spans="1:7" outlineLevel="1" x14ac:dyDescent="0.25">
      <c r="A84" s="24" t="s">
        <v>1792</v>
      </c>
      <c r="C84" s="546"/>
      <c r="E84" s="22"/>
    </row>
    <row r="85" spans="1:7" outlineLevel="1" x14ac:dyDescent="0.25">
      <c r="A85" s="24" t="s">
        <v>1793</v>
      </c>
      <c r="C85" s="546"/>
      <c r="E85" s="22"/>
    </row>
    <row r="86" spans="1:7" outlineLevel="1" x14ac:dyDescent="0.25">
      <c r="A86" s="24" t="s">
        <v>1794</v>
      </c>
      <c r="C86" s="546"/>
      <c r="E86" s="22"/>
    </row>
    <row r="87" spans="1:7" outlineLevel="1" x14ac:dyDescent="0.25">
      <c r="A87" s="24" t="s">
        <v>1795</v>
      </c>
      <c r="C87" s="546"/>
      <c r="E87" s="22"/>
    </row>
    <row r="88" spans="1:7" outlineLevel="1" x14ac:dyDescent="0.25">
      <c r="A88" s="24" t="s">
        <v>1796</v>
      </c>
      <c r="C88" s="546"/>
      <c r="E88" s="22"/>
    </row>
    <row r="89" spans="1:7" outlineLevel="1" x14ac:dyDescent="0.25">
      <c r="A89" s="24" t="s">
        <v>1797</v>
      </c>
      <c r="C89" s="546"/>
      <c r="E89" s="22"/>
    </row>
    <row r="90" spans="1:7" ht="15" customHeight="1" x14ac:dyDescent="0.25">
      <c r="A90" s="40"/>
      <c r="B90" s="41" t="s">
        <v>1798</v>
      </c>
      <c r="C90" s="40" t="s">
        <v>916</v>
      </c>
      <c r="D90" s="40"/>
      <c r="E90" s="42"/>
      <c r="F90" s="43"/>
      <c r="G90" s="43"/>
    </row>
    <row r="91" spans="1:7" x14ac:dyDescent="0.25">
      <c r="A91" s="24" t="s">
        <v>1799</v>
      </c>
      <c r="B91" s="24" t="s">
        <v>653</v>
      </c>
      <c r="C91" s="546" t="s">
        <v>1718</v>
      </c>
      <c r="E91" s="22"/>
    </row>
    <row r="92" spans="1:7" x14ac:dyDescent="0.25">
      <c r="A92" s="24" t="s">
        <v>1800</v>
      </c>
      <c r="B92" s="24" t="s">
        <v>655</v>
      </c>
      <c r="C92" s="546" t="s">
        <v>1718</v>
      </c>
      <c r="E92" s="22"/>
    </row>
    <row r="93" spans="1:7" x14ac:dyDescent="0.25">
      <c r="A93" s="24" t="s">
        <v>1801</v>
      </c>
      <c r="B93" s="24" t="s">
        <v>94</v>
      </c>
      <c r="C93" s="546" t="s">
        <v>1718</v>
      </c>
      <c r="E93" s="22"/>
    </row>
    <row r="94" spans="1:7" outlineLevel="1" x14ac:dyDescent="0.25">
      <c r="A94" s="24" t="s">
        <v>1802</v>
      </c>
      <c r="C94" s="546"/>
      <c r="E94" s="22"/>
    </row>
    <row r="95" spans="1:7" outlineLevel="1" x14ac:dyDescent="0.25">
      <c r="A95" s="24" t="s">
        <v>1803</v>
      </c>
      <c r="C95" s="546"/>
      <c r="E95" s="22"/>
    </row>
    <row r="96" spans="1:7" outlineLevel="1" x14ac:dyDescent="0.25">
      <c r="A96" s="24" t="s">
        <v>1804</v>
      </c>
      <c r="C96" s="546"/>
      <c r="E96" s="22"/>
    </row>
    <row r="97" spans="1:7" outlineLevel="1" x14ac:dyDescent="0.25">
      <c r="A97" s="24" t="s">
        <v>1805</v>
      </c>
      <c r="C97" s="546"/>
      <c r="E97" s="22"/>
    </row>
    <row r="98" spans="1:7" outlineLevel="1" x14ac:dyDescent="0.25">
      <c r="A98" s="24" t="s">
        <v>1806</v>
      </c>
      <c r="C98" s="546"/>
      <c r="E98" s="22"/>
    </row>
    <row r="99" spans="1:7" outlineLevel="1" x14ac:dyDescent="0.25">
      <c r="A99" s="24" t="s">
        <v>1807</v>
      </c>
      <c r="C99" s="546"/>
      <c r="E99" s="22"/>
    </row>
    <row r="100" spans="1:7" ht="15" customHeight="1" x14ac:dyDescent="0.25">
      <c r="A100" s="40"/>
      <c r="B100" s="41" t="s">
        <v>1808</v>
      </c>
      <c r="C100" s="40" t="s">
        <v>916</v>
      </c>
      <c r="D100" s="40"/>
      <c r="E100" s="42"/>
      <c r="F100" s="43"/>
      <c r="G100" s="43"/>
    </row>
    <row r="101" spans="1:7" x14ac:dyDescent="0.25">
      <c r="A101" s="24" t="s">
        <v>1809</v>
      </c>
      <c r="B101" s="126" t="s">
        <v>665</v>
      </c>
      <c r="C101" s="546" t="s">
        <v>1718</v>
      </c>
      <c r="E101" s="22"/>
    </row>
    <row r="102" spans="1:7" x14ac:dyDescent="0.25">
      <c r="A102" s="24" t="s">
        <v>1810</v>
      </c>
      <c r="B102" s="126" t="s">
        <v>667</v>
      </c>
      <c r="C102" s="546" t="s">
        <v>1718</v>
      </c>
      <c r="E102" s="22"/>
    </row>
    <row r="103" spans="1:7" x14ac:dyDescent="0.25">
      <c r="A103" s="24" t="s">
        <v>1811</v>
      </c>
      <c r="B103" s="126" t="s">
        <v>669</v>
      </c>
      <c r="C103" s="546" t="s">
        <v>1718</v>
      </c>
    </row>
    <row r="104" spans="1:7" x14ac:dyDescent="0.25">
      <c r="A104" s="24" t="s">
        <v>1812</v>
      </c>
      <c r="B104" s="126" t="s">
        <v>671</v>
      </c>
      <c r="C104" s="546" t="s">
        <v>1718</v>
      </c>
    </row>
    <row r="105" spans="1:7" x14ac:dyDescent="0.25">
      <c r="A105" s="24" t="s">
        <v>1813</v>
      </c>
      <c r="B105" s="126" t="s">
        <v>673</v>
      </c>
      <c r="C105" s="546" t="s">
        <v>1718</v>
      </c>
    </row>
    <row r="106" spans="1:7" outlineLevel="1" x14ac:dyDescent="0.25">
      <c r="A106" s="24" t="s">
        <v>1814</v>
      </c>
      <c r="B106" s="126"/>
      <c r="C106" s="546"/>
    </row>
    <row r="107" spans="1:7" outlineLevel="1" x14ac:dyDescent="0.25">
      <c r="A107" s="24" t="s">
        <v>1815</v>
      </c>
      <c r="B107" s="126"/>
      <c r="C107" s="546"/>
    </row>
    <row r="108" spans="1:7" outlineLevel="1" x14ac:dyDescent="0.25">
      <c r="A108" s="24" t="s">
        <v>1816</v>
      </c>
      <c r="B108" s="126"/>
      <c r="C108" s="546"/>
    </row>
    <row r="109" spans="1:7" outlineLevel="1" x14ac:dyDescent="0.25">
      <c r="A109" s="24" t="s">
        <v>1817</v>
      </c>
      <c r="B109" s="126"/>
      <c r="C109" s="546"/>
    </row>
    <row r="110" spans="1:7" ht="15" customHeight="1" x14ac:dyDescent="0.25">
      <c r="A110" s="40"/>
      <c r="B110" s="41" t="s">
        <v>1818</v>
      </c>
      <c r="C110" s="40" t="s">
        <v>916</v>
      </c>
      <c r="D110" s="40"/>
      <c r="E110" s="42"/>
      <c r="F110" s="43"/>
      <c r="G110" s="43"/>
    </row>
    <row r="111" spans="1:7" x14ac:dyDescent="0.25">
      <c r="A111" s="24" t="s">
        <v>1819</v>
      </c>
      <c r="B111" s="24" t="s">
        <v>680</v>
      </c>
      <c r="C111" s="546" t="s">
        <v>1718</v>
      </c>
      <c r="E111" s="22"/>
    </row>
    <row r="112" spans="1:7" outlineLevel="1" x14ac:dyDescent="0.25">
      <c r="A112" s="24" t="s">
        <v>1820</v>
      </c>
      <c r="C112" s="546"/>
      <c r="E112" s="22"/>
    </row>
    <row r="113" spans="1:7" outlineLevel="1" x14ac:dyDescent="0.25">
      <c r="A113" s="24" t="s">
        <v>1821</v>
      </c>
      <c r="C113" s="546"/>
      <c r="E113" s="22"/>
    </row>
    <row r="114" spans="1:7" outlineLevel="1" x14ac:dyDescent="0.25">
      <c r="A114" s="24" t="s">
        <v>1822</v>
      </c>
      <c r="C114" s="546"/>
      <c r="E114" s="22"/>
    </row>
    <row r="115" spans="1:7" outlineLevel="1" x14ac:dyDescent="0.25">
      <c r="A115" s="24" t="s">
        <v>1823</v>
      </c>
      <c r="C115" s="546"/>
      <c r="E115" s="22"/>
    </row>
    <row r="116" spans="1:7" ht="15" customHeight="1" x14ac:dyDescent="0.25">
      <c r="A116" s="40"/>
      <c r="B116" s="41" t="s">
        <v>1824</v>
      </c>
      <c r="C116" s="40" t="s">
        <v>686</v>
      </c>
      <c r="D116" s="40" t="s">
        <v>687</v>
      </c>
      <c r="E116" s="42"/>
      <c r="F116" s="40" t="s">
        <v>916</v>
      </c>
      <c r="G116" s="40" t="s">
        <v>688</v>
      </c>
    </row>
    <row r="117" spans="1:7" x14ac:dyDescent="0.25">
      <c r="A117" s="24" t="s">
        <v>1825</v>
      </c>
      <c r="B117" s="38" t="s">
        <v>690</v>
      </c>
      <c r="C117" s="134" t="s">
        <v>1718</v>
      </c>
      <c r="D117" s="35"/>
      <c r="E117" s="35"/>
      <c r="F117" s="53"/>
      <c r="G117" s="53"/>
    </row>
    <row r="118" spans="1:7" x14ac:dyDescent="0.25">
      <c r="A118" s="35"/>
      <c r="B118" s="68"/>
      <c r="C118" s="35"/>
      <c r="D118" s="35"/>
      <c r="E118" s="35"/>
      <c r="F118" s="53"/>
      <c r="G118" s="53"/>
    </row>
    <row r="119" spans="1:7" x14ac:dyDescent="0.25">
      <c r="B119" s="38" t="s">
        <v>691</v>
      </c>
      <c r="C119" s="35"/>
      <c r="D119" s="35"/>
      <c r="E119" s="35"/>
      <c r="F119" s="53"/>
      <c r="G119" s="53"/>
    </row>
    <row r="120" spans="1:7" x14ac:dyDescent="0.25">
      <c r="A120" s="24" t="s">
        <v>1826</v>
      </c>
      <c r="B120" s="38" t="s">
        <v>608</v>
      </c>
      <c r="C120" s="134" t="s">
        <v>1718</v>
      </c>
      <c r="D120" s="134" t="s">
        <v>1718</v>
      </c>
      <c r="E120" s="35"/>
      <c r="F120" s="46" t="str">
        <f t="shared" ref="F120:F143" si="0">IF($C$144=0,"",IF(C120="[for completion]","",C120/$C$144))</f>
        <v/>
      </c>
      <c r="G120" s="46" t="str">
        <f t="shared" ref="G120:G143" si="1">IF($D$144=0,"",IF(D120="[for completion]","",D120/$D$144))</f>
        <v/>
      </c>
    </row>
    <row r="121" spans="1:7" x14ac:dyDescent="0.25">
      <c r="A121" s="24" t="s">
        <v>1827</v>
      </c>
      <c r="B121" s="38" t="s">
        <v>608</v>
      </c>
      <c r="C121" s="134" t="s">
        <v>1718</v>
      </c>
      <c r="D121" s="134" t="s">
        <v>1718</v>
      </c>
      <c r="E121" s="35"/>
      <c r="F121" s="46" t="str">
        <f t="shared" si="0"/>
        <v/>
      </c>
      <c r="G121" s="46" t="str">
        <f t="shared" si="1"/>
        <v/>
      </c>
    </row>
    <row r="122" spans="1:7" x14ac:dyDescent="0.25">
      <c r="A122" s="24" t="s">
        <v>1828</v>
      </c>
      <c r="B122" s="38" t="s">
        <v>608</v>
      </c>
      <c r="C122" s="134" t="s">
        <v>1718</v>
      </c>
      <c r="D122" s="134" t="s">
        <v>1718</v>
      </c>
      <c r="E122" s="35"/>
      <c r="F122" s="46" t="str">
        <f t="shared" si="0"/>
        <v/>
      </c>
      <c r="G122" s="46" t="str">
        <f t="shared" si="1"/>
        <v/>
      </c>
    </row>
    <row r="123" spans="1:7" x14ac:dyDescent="0.25">
      <c r="A123" s="24" t="s">
        <v>1829</v>
      </c>
      <c r="B123" s="38" t="s">
        <v>608</v>
      </c>
      <c r="C123" s="134" t="s">
        <v>1718</v>
      </c>
      <c r="D123" s="134" t="s">
        <v>1718</v>
      </c>
      <c r="E123" s="35"/>
      <c r="F123" s="46" t="str">
        <f t="shared" si="0"/>
        <v/>
      </c>
      <c r="G123" s="46" t="str">
        <f t="shared" si="1"/>
        <v/>
      </c>
    </row>
    <row r="124" spans="1:7" x14ac:dyDescent="0.25">
      <c r="A124" s="24" t="s">
        <v>1830</v>
      </c>
      <c r="B124" s="38" t="s">
        <v>608</v>
      </c>
      <c r="C124" s="134" t="s">
        <v>1718</v>
      </c>
      <c r="D124" s="134" t="s">
        <v>1718</v>
      </c>
      <c r="E124" s="35"/>
      <c r="F124" s="46" t="str">
        <f t="shared" si="0"/>
        <v/>
      </c>
      <c r="G124" s="46" t="str">
        <f t="shared" si="1"/>
        <v/>
      </c>
    </row>
    <row r="125" spans="1:7" x14ac:dyDescent="0.25">
      <c r="A125" s="24" t="s">
        <v>1831</v>
      </c>
      <c r="B125" s="38" t="s">
        <v>608</v>
      </c>
      <c r="C125" s="134" t="s">
        <v>1718</v>
      </c>
      <c r="D125" s="134" t="s">
        <v>1718</v>
      </c>
      <c r="E125" s="35"/>
      <c r="F125" s="46" t="str">
        <f t="shared" si="0"/>
        <v/>
      </c>
      <c r="G125" s="46" t="str">
        <f t="shared" si="1"/>
        <v/>
      </c>
    </row>
    <row r="126" spans="1:7" x14ac:dyDescent="0.25">
      <c r="A126" s="24" t="s">
        <v>1832</v>
      </c>
      <c r="B126" s="38" t="s">
        <v>608</v>
      </c>
      <c r="C126" s="134" t="s">
        <v>1718</v>
      </c>
      <c r="D126" s="134" t="s">
        <v>1718</v>
      </c>
      <c r="E126" s="35"/>
      <c r="F126" s="46" t="str">
        <f t="shared" si="0"/>
        <v/>
      </c>
      <c r="G126" s="46" t="str">
        <f t="shared" si="1"/>
        <v/>
      </c>
    </row>
    <row r="127" spans="1:7" x14ac:dyDescent="0.25">
      <c r="A127" s="24" t="s">
        <v>1833</v>
      </c>
      <c r="B127" s="38" t="s">
        <v>608</v>
      </c>
      <c r="C127" s="134" t="s">
        <v>1718</v>
      </c>
      <c r="D127" s="134" t="s">
        <v>1718</v>
      </c>
      <c r="E127" s="35"/>
      <c r="F127" s="46" t="str">
        <f t="shared" si="0"/>
        <v/>
      </c>
      <c r="G127" s="46" t="str">
        <f t="shared" si="1"/>
        <v/>
      </c>
    </row>
    <row r="128" spans="1:7" x14ac:dyDescent="0.25">
      <c r="A128" s="24" t="s">
        <v>1834</v>
      </c>
      <c r="B128" s="38" t="s">
        <v>608</v>
      </c>
      <c r="C128" s="134" t="s">
        <v>1718</v>
      </c>
      <c r="D128" s="134" t="s">
        <v>1718</v>
      </c>
      <c r="E128" s="35"/>
      <c r="F128" s="46" t="str">
        <f t="shared" si="0"/>
        <v/>
      </c>
      <c r="G128" s="46" t="str">
        <f t="shared" si="1"/>
        <v/>
      </c>
    </row>
    <row r="129" spans="1:7" x14ac:dyDescent="0.25">
      <c r="A129" s="24" t="s">
        <v>1835</v>
      </c>
      <c r="B129" s="38" t="s">
        <v>608</v>
      </c>
      <c r="C129" s="134" t="s">
        <v>1718</v>
      </c>
      <c r="D129" s="134" t="s">
        <v>1718</v>
      </c>
      <c r="E129" s="38"/>
      <c r="F129" s="46" t="str">
        <f t="shared" si="0"/>
        <v/>
      </c>
      <c r="G129" s="46" t="str">
        <f t="shared" si="1"/>
        <v/>
      </c>
    </row>
    <row r="130" spans="1:7" x14ac:dyDescent="0.25">
      <c r="A130" s="24" t="s">
        <v>1836</v>
      </c>
      <c r="B130" s="38" t="s">
        <v>608</v>
      </c>
      <c r="C130" s="134" t="s">
        <v>1718</v>
      </c>
      <c r="D130" s="134" t="s">
        <v>1718</v>
      </c>
      <c r="E130" s="38"/>
      <c r="F130" s="46" t="str">
        <f t="shared" si="0"/>
        <v/>
      </c>
      <c r="G130" s="46" t="str">
        <f t="shared" si="1"/>
        <v/>
      </c>
    </row>
    <row r="131" spans="1:7" x14ac:dyDescent="0.25">
      <c r="A131" s="24" t="s">
        <v>1837</v>
      </c>
      <c r="B131" s="38" t="s">
        <v>608</v>
      </c>
      <c r="C131" s="134" t="s">
        <v>1718</v>
      </c>
      <c r="D131" s="134" t="s">
        <v>1718</v>
      </c>
      <c r="E131" s="38"/>
      <c r="F131" s="46" t="str">
        <f t="shared" si="0"/>
        <v/>
      </c>
      <c r="G131" s="46" t="str">
        <f t="shared" si="1"/>
        <v/>
      </c>
    </row>
    <row r="132" spans="1:7" x14ac:dyDescent="0.25">
      <c r="A132" s="24" t="s">
        <v>1838</v>
      </c>
      <c r="B132" s="38" t="s">
        <v>608</v>
      </c>
      <c r="C132" s="134" t="s">
        <v>1718</v>
      </c>
      <c r="D132" s="134" t="s">
        <v>1718</v>
      </c>
      <c r="E132" s="38"/>
      <c r="F132" s="46" t="str">
        <f t="shared" si="0"/>
        <v/>
      </c>
      <c r="G132" s="46" t="str">
        <f t="shared" si="1"/>
        <v/>
      </c>
    </row>
    <row r="133" spans="1:7" x14ac:dyDescent="0.25">
      <c r="A133" s="24" t="s">
        <v>1839</v>
      </c>
      <c r="B133" s="38" t="s">
        <v>608</v>
      </c>
      <c r="C133" s="134" t="s">
        <v>1718</v>
      </c>
      <c r="D133" s="134" t="s">
        <v>1718</v>
      </c>
      <c r="E133" s="38"/>
      <c r="F133" s="46" t="str">
        <f t="shared" si="0"/>
        <v/>
      </c>
      <c r="G133" s="46" t="str">
        <f t="shared" si="1"/>
        <v/>
      </c>
    </row>
    <row r="134" spans="1:7" x14ac:dyDescent="0.25">
      <c r="A134" s="24" t="s">
        <v>1840</v>
      </c>
      <c r="B134" s="38" t="s">
        <v>608</v>
      </c>
      <c r="C134" s="134" t="s">
        <v>1718</v>
      </c>
      <c r="D134" s="134" t="s">
        <v>1718</v>
      </c>
      <c r="E134" s="38"/>
      <c r="F134" s="46" t="str">
        <f t="shared" si="0"/>
        <v/>
      </c>
      <c r="G134" s="46" t="str">
        <f t="shared" si="1"/>
        <v/>
      </c>
    </row>
    <row r="135" spans="1:7" x14ac:dyDescent="0.25">
      <c r="A135" s="24" t="s">
        <v>1841</v>
      </c>
      <c r="B135" s="38" t="s">
        <v>608</v>
      </c>
      <c r="C135" s="134" t="s">
        <v>1718</v>
      </c>
      <c r="D135" s="134" t="s">
        <v>1718</v>
      </c>
      <c r="F135" s="46" t="str">
        <f t="shared" si="0"/>
        <v/>
      </c>
      <c r="G135" s="46" t="str">
        <f t="shared" si="1"/>
        <v/>
      </c>
    </row>
    <row r="136" spans="1:7" x14ac:dyDescent="0.25">
      <c r="A136" s="24" t="s">
        <v>1842</v>
      </c>
      <c r="B136" s="38" t="s">
        <v>608</v>
      </c>
      <c r="C136" s="134" t="s">
        <v>1718</v>
      </c>
      <c r="D136" s="134" t="s">
        <v>1718</v>
      </c>
      <c r="E136" s="57"/>
      <c r="F136" s="46" t="str">
        <f t="shared" si="0"/>
        <v/>
      </c>
      <c r="G136" s="46" t="str">
        <f t="shared" si="1"/>
        <v/>
      </c>
    </row>
    <row r="137" spans="1:7" x14ac:dyDescent="0.25">
      <c r="A137" s="24" t="s">
        <v>1843</v>
      </c>
      <c r="B137" s="38" t="s">
        <v>608</v>
      </c>
      <c r="C137" s="134" t="s">
        <v>1718</v>
      </c>
      <c r="D137" s="134" t="s">
        <v>1718</v>
      </c>
      <c r="E137" s="57"/>
      <c r="F137" s="46" t="str">
        <f t="shared" si="0"/>
        <v/>
      </c>
      <c r="G137" s="46" t="str">
        <f t="shared" si="1"/>
        <v/>
      </c>
    </row>
    <row r="138" spans="1:7" x14ac:dyDescent="0.25">
      <c r="A138" s="24" t="s">
        <v>1844</v>
      </c>
      <c r="B138" s="38" t="s">
        <v>608</v>
      </c>
      <c r="C138" s="134" t="s">
        <v>1718</v>
      </c>
      <c r="D138" s="134" t="s">
        <v>1718</v>
      </c>
      <c r="E138" s="57"/>
      <c r="F138" s="46" t="str">
        <f t="shared" si="0"/>
        <v/>
      </c>
      <c r="G138" s="46" t="str">
        <f t="shared" si="1"/>
        <v/>
      </c>
    </row>
    <row r="139" spans="1:7" x14ac:dyDescent="0.25">
      <c r="A139" s="24" t="s">
        <v>1845</v>
      </c>
      <c r="B139" s="38" t="s">
        <v>608</v>
      </c>
      <c r="C139" s="134" t="s">
        <v>1718</v>
      </c>
      <c r="D139" s="134" t="s">
        <v>1718</v>
      </c>
      <c r="E139" s="57"/>
      <c r="F139" s="46" t="str">
        <f t="shared" si="0"/>
        <v/>
      </c>
      <c r="G139" s="46" t="str">
        <f t="shared" si="1"/>
        <v/>
      </c>
    </row>
    <row r="140" spans="1:7" x14ac:dyDescent="0.25">
      <c r="A140" s="24" t="s">
        <v>1846</v>
      </c>
      <c r="B140" s="38" t="s">
        <v>608</v>
      </c>
      <c r="C140" s="134" t="s">
        <v>1718</v>
      </c>
      <c r="D140" s="134" t="s">
        <v>1718</v>
      </c>
      <c r="E140" s="57"/>
      <c r="F140" s="46" t="str">
        <f t="shared" si="0"/>
        <v/>
      </c>
      <c r="G140" s="46" t="str">
        <f t="shared" si="1"/>
        <v/>
      </c>
    </row>
    <row r="141" spans="1:7" x14ac:dyDescent="0.25">
      <c r="A141" s="24" t="s">
        <v>1847</v>
      </c>
      <c r="B141" s="38" t="s">
        <v>608</v>
      </c>
      <c r="C141" s="134" t="s">
        <v>1718</v>
      </c>
      <c r="D141" s="134" t="s">
        <v>1718</v>
      </c>
      <c r="E141" s="57"/>
      <c r="F141" s="46" t="str">
        <f t="shared" si="0"/>
        <v/>
      </c>
      <c r="G141" s="46" t="str">
        <f t="shared" si="1"/>
        <v/>
      </c>
    </row>
    <row r="142" spans="1:7" x14ac:dyDescent="0.25">
      <c r="A142" s="24" t="s">
        <v>1848</v>
      </c>
      <c r="B142" s="38" t="s">
        <v>608</v>
      </c>
      <c r="C142" s="134" t="s">
        <v>1718</v>
      </c>
      <c r="D142" s="134" t="s">
        <v>1718</v>
      </c>
      <c r="E142" s="57"/>
      <c r="F142" s="46" t="str">
        <f t="shared" si="0"/>
        <v/>
      </c>
      <c r="G142" s="46" t="str">
        <f t="shared" si="1"/>
        <v/>
      </c>
    </row>
    <row r="143" spans="1:7" x14ac:dyDescent="0.25">
      <c r="A143" s="24" t="s">
        <v>1849</v>
      </c>
      <c r="B143" s="38" t="s">
        <v>608</v>
      </c>
      <c r="C143" s="134" t="s">
        <v>1718</v>
      </c>
      <c r="D143" s="134" t="s">
        <v>1718</v>
      </c>
      <c r="E143" s="57"/>
      <c r="F143" s="46" t="str">
        <f t="shared" si="0"/>
        <v/>
      </c>
      <c r="G143" s="46" t="str">
        <f t="shared" si="1"/>
        <v/>
      </c>
    </row>
    <row r="144" spans="1:7" x14ac:dyDescent="0.25">
      <c r="A144" s="24" t="s">
        <v>1850</v>
      </c>
      <c r="B144" s="47" t="s">
        <v>96</v>
      </c>
      <c r="C144" s="38">
        <f>SUM(C120:C143)</f>
        <v>0</v>
      </c>
      <c r="D144" s="38">
        <f>SUM(D120:D143)</f>
        <v>0</v>
      </c>
      <c r="E144" s="57"/>
      <c r="F144" s="48">
        <f>SUM(F120:F143)</f>
        <v>0</v>
      </c>
      <c r="G144" s="48">
        <f>SUM(G120:G143)</f>
        <v>0</v>
      </c>
    </row>
    <row r="145" spans="1:7" ht="15" customHeight="1" x14ac:dyDescent="0.25">
      <c r="A145" s="40"/>
      <c r="B145" s="41" t="s">
        <v>1851</v>
      </c>
      <c r="C145" s="40" t="s">
        <v>686</v>
      </c>
      <c r="D145" s="40" t="s">
        <v>687</v>
      </c>
      <c r="E145" s="42"/>
      <c r="F145" s="40" t="s">
        <v>916</v>
      </c>
      <c r="G145" s="40" t="s">
        <v>688</v>
      </c>
    </row>
    <row r="146" spans="1:7" x14ac:dyDescent="0.25">
      <c r="A146" s="24" t="s">
        <v>1852</v>
      </c>
      <c r="B146" s="24" t="s">
        <v>719</v>
      </c>
      <c r="C146" s="546" t="s">
        <v>1718</v>
      </c>
      <c r="G146" s="24"/>
    </row>
    <row r="147" spans="1:7" x14ac:dyDescent="0.25">
      <c r="G147" s="24"/>
    </row>
    <row r="148" spans="1:7" x14ac:dyDescent="0.25">
      <c r="B148" s="38" t="s">
        <v>720</v>
      </c>
      <c r="G148" s="24"/>
    </row>
    <row r="149" spans="1:7" x14ac:dyDescent="0.25">
      <c r="A149" s="24" t="s">
        <v>1853</v>
      </c>
      <c r="B149" s="24" t="s">
        <v>722</v>
      </c>
      <c r="C149" s="134" t="s">
        <v>1718</v>
      </c>
      <c r="D149" s="134" t="s">
        <v>1718</v>
      </c>
      <c r="F149" s="46" t="str">
        <f t="shared" ref="F149:F163" si="2">IF($C$157=0,"",IF(C149="[for completion]","",C149/$C$157))</f>
        <v/>
      </c>
      <c r="G149" s="46" t="str">
        <f t="shared" ref="G149:G163" si="3">IF($D$157=0,"",IF(D149="[for completion]","",D149/$D$157))</f>
        <v/>
      </c>
    </row>
    <row r="150" spans="1:7" x14ac:dyDescent="0.25">
      <c r="A150" s="24" t="s">
        <v>1854</v>
      </c>
      <c r="B150" s="24" t="s">
        <v>724</v>
      </c>
      <c r="C150" s="134" t="s">
        <v>1718</v>
      </c>
      <c r="D150" s="134" t="s">
        <v>1718</v>
      </c>
      <c r="F150" s="46" t="str">
        <f t="shared" si="2"/>
        <v/>
      </c>
      <c r="G150" s="46" t="str">
        <f t="shared" si="3"/>
        <v/>
      </c>
    </row>
    <row r="151" spans="1:7" x14ac:dyDescent="0.25">
      <c r="A151" s="24" t="s">
        <v>1855</v>
      </c>
      <c r="B151" s="24" t="s">
        <v>726</v>
      </c>
      <c r="C151" s="134" t="s">
        <v>1718</v>
      </c>
      <c r="D151" s="134" t="s">
        <v>1718</v>
      </c>
      <c r="F151" s="46" t="str">
        <f t="shared" si="2"/>
        <v/>
      </c>
      <c r="G151" s="46" t="str">
        <f t="shared" si="3"/>
        <v/>
      </c>
    </row>
    <row r="152" spans="1:7" x14ac:dyDescent="0.25">
      <c r="A152" s="24" t="s">
        <v>1856</v>
      </c>
      <c r="B152" s="24" t="s">
        <v>728</v>
      </c>
      <c r="C152" s="134" t="s">
        <v>1718</v>
      </c>
      <c r="D152" s="134" t="s">
        <v>1718</v>
      </c>
      <c r="F152" s="46" t="str">
        <f t="shared" si="2"/>
        <v/>
      </c>
      <c r="G152" s="46" t="str">
        <f t="shared" si="3"/>
        <v/>
      </c>
    </row>
    <row r="153" spans="1:7" x14ac:dyDescent="0.25">
      <c r="A153" s="24" t="s">
        <v>1857</v>
      </c>
      <c r="B153" s="24" t="s">
        <v>730</v>
      </c>
      <c r="C153" s="134" t="s">
        <v>1718</v>
      </c>
      <c r="D153" s="134" t="s">
        <v>1718</v>
      </c>
      <c r="F153" s="46" t="str">
        <f t="shared" si="2"/>
        <v/>
      </c>
      <c r="G153" s="46" t="str">
        <f t="shared" si="3"/>
        <v/>
      </c>
    </row>
    <row r="154" spans="1:7" x14ac:dyDescent="0.25">
      <c r="A154" s="24" t="s">
        <v>1858</v>
      </c>
      <c r="B154" s="24" t="s">
        <v>732</v>
      </c>
      <c r="C154" s="134" t="s">
        <v>1718</v>
      </c>
      <c r="D154" s="134" t="s">
        <v>1718</v>
      </c>
      <c r="F154" s="46" t="str">
        <f t="shared" si="2"/>
        <v/>
      </c>
      <c r="G154" s="46" t="str">
        <f t="shared" si="3"/>
        <v/>
      </c>
    </row>
    <row r="155" spans="1:7" x14ac:dyDescent="0.25">
      <c r="A155" s="24" t="s">
        <v>1859</v>
      </c>
      <c r="B155" s="24" t="s">
        <v>734</v>
      </c>
      <c r="C155" s="134" t="s">
        <v>1718</v>
      </c>
      <c r="D155" s="134" t="s">
        <v>1718</v>
      </c>
      <c r="F155" s="46" t="str">
        <f t="shared" si="2"/>
        <v/>
      </c>
      <c r="G155" s="46" t="str">
        <f t="shared" si="3"/>
        <v/>
      </c>
    </row>
    <row r="156" spans="1:7" x14ac:dyDescent="0.25">
      <c r="A156" s="24" t="s">
        <v>1860</v>
      </c>
      <c r="B156" s="24" t="s">
        <v>736</v>
      </c>
      <c r="C156" s="134" t="s">
        <v>1718</v>
      </c>
      <c r="D156" s="134" t="s">
        <v>1718</v>
      </c>
      <c r="F156" s="46" t="str">
        <f t="shared" si="2"/>
        <v/>
      </c>
      <c r="G156" s="46" t="str">
        <f t="shared" si="3"/>
        <v/>
      </c>
    </row>
    <row r="157" spans="1:7" x14ac:dyDescent="0.25">
      <c r="A157" s="24" t="s">
        <v>1861</v>
      </c>
      <c r="B157" s="47" t="s">
        <v>96</v>
      </c>
      <c r="C157" s="134">
        <f>SUM(C149:C156)</f>
        <v>0</v>
      </c>
      <c r="D157" s="135">
        <f>SUM(D149:D156)</f>
        <v>0</v>
      </c>
      <c r="F157" s="57">
        <f>SUM(F149:F156)</f>
        <v>0</v>
      </c>
      <c r="G157" s="57">
        <f>SUM(G149:G156)</f>
        <v>0</v>
      </c>
    </row>
    <row r="158" spans="1:7" outlineLevel="1" x14ac:dyDescent="0.25">
      <c r="A158" s="24" t="s">
        <v>1862</v>
      </c>
      <c r="B158" s="49" t="s">
        <v>739</v>
      </c>
      <c r="F158" s="46" t="str">
        <f t="shared" si="2"/>
        <v/>
      </c>
      <c r="G158" s="46" t="str">
        <f t="shared" si="3"/>
        <v/>
      </c>
    </row>
    <row r="159" spans="1:7" outlineLevel="1" x14ac:dyDescent="0.25">
      <c r="A159" s="24" t="s">
        <v>1863</v>
      </c>
      <c r="B159" s="49" t="s">
        <v>741</v>
      </c>
      <c r="F159" s="46" t="str">
        <f t="shared" si="2"/>
        <v/>
      </c>
      <c r="G159" s="46" t="str">
        <f t="shared" si="3"/>
        <v/>
      </c>
    </row>
    <row r="160" spans="1:7" outlineLevel="1" x14ac:dyDescent="0.25">
      <c r="A160" s="24" t="s">
        <v>1864</v>
      </c>
      <c r="B160" s="49" t="s">
        <v>743</v>
      </c>
      <c r="F160" s="46" t="str">
        <f t="shared" si="2"/>
        <v/>
      </c>
      <c r="G160" s="46" t="str">
        <f t="shared" si="3"/>
        <v/>
      </c>
    </row>
    <row r="161" spans="1:7" outlineLevel="1" x14ac:dyDescent="0.25">
      <c r="A161" s="24" t="s">
        <v>1865</v>
      </c>
      <c r="B161" s="49" t="s">
        <v>745</v>
      </c>
      <c r="F161" s="46" t="str">
        <f t="shared" si="2"/>
        <v/>
      </c>
      <c r="G161" s="46" t="str">
        <f t="shared" si="3"/>
        <v/>
      </c>
    </row>
    <row r="162" spans="1:7" outlineLevel="1" x14ac:dyDescent="0.25">
      <c r="A162" s="24" t="s">
        <v>1866</v>
      </c>
      <c r="B162" s="49" t="s">
        <v>747</v>
      </c>
      <c r="F162" s="46" t="str">
        <f t="shared" si="2"/>
        <v/>
      </c>
      <c r="G162" s="46" t="str">
        <f t="shared" si="3"/>
        <v/>
      </c>
    </row>
    <row r="163" spans="1:7" outlineLevel="1" x14ac:dyDescent="0.25">
      <c r="A163" s="24" t="s">
        <v>1867</v>
      </c>
      <c r="B163" s="49" t="s">
        <v>749</v>
      </c>
      <c r="F163" s="46" t="str">
        <f t="shared" si="2"/>
        <v/>
      </c>
      <c r="G163" s="46" t="str">
        <f t="shared" si="3"/>
        <v/>
      </c>
    </row>
    <row r="164" spans="1:7" outlineLevel="1" x14ac:dyDescent="0.25">
      <c r="A164" s="24" t="s">
        <v>1868</v>
      </c>
      <c r="B164" s="49"/>
      <c r="F164" s="46"/>
      <c r="G164" s="46"/>
    </row>
    <row r="165" spans="1:7" outlineLevel="1" x14ac:dyDescent="0.25">
      <c r="A165" s="24" t="s">
        <v>1869</v>
      </c>
      <c r="B165" s="49"/>
      <c r="F165" s="46"/>
      <c r="G165" s="46"/>
    </row>
    <row r="166" spans="1:7" outlineLevel="1" x14ac:dyDescent="0.25">
      <c r="A166" s="24" t="s">
        <v>1870</v>
      </c>
      <c r="B166" s="49"/>
      <c r="F166" s="46"/>
      <c r="G166" s="46"/>
    </row>
    <row r="167" spans="1:7" ht="15" customHeight="1" x14ac:dyDescent="0.25">
      <c r="A167" s="40"/>
      <c r="B167" s="41" t="s">
        <v>1871</v>
      </c>
      <c r="C167" s="40" t="s">
        <v>686</v>
      </c>
      <c r="D167" s="40" t="s">
        <v>687</v>
      </c>
      <c r="E167" s="42"/>
      <c r="F167" s="40" t="s">
        <v>916</v>
      </c>
      <c r="G167" s="40" t="s">
        <v>688</v>
      </c>
    </row>
    <row r="168" spans="1:7" x14ac:dyDescent="0.25">
      <c r="A168" s="24" t="s">
        <v>1872</v>
      </c>
      <c r="B168" s="24" t="s">
        <v>719</v>
      </c>
      <c r="C168" s="546" t="s">
        <v>1873</v>
      </c>
      <c r="G168" s="24"/>
    </row>
    <row r="169" spans="1:7" x14ac:dyDescent="0.25">
      <c r="G169" s="24"/>
    </row>
    <row r="170" spans="1:7" x14ac:dyDescent="0.25">
      <c r="B170" s="38" t="s">
        <v>720</v>
      </c>
      <c r="G170" s="24"/>
    </row>
    <row r="171" spans="1:7" x14ac:dyDescent="0.25">
      <c r="A171" s="24" t="s">
        <v>1874</v>
      </c>
      <c r="B171" s="24" t="s">
        <v>722</v>
      </c>
      <c r="C171" s="134" t="s">
        <v>1873</v>
      </c>
      <c r="D171" s="135" t="s">
        <v>1873</v>
      </c>
      <c r="F171" s="46" t="str">
        <f>IF($C$179=0,"",IF(C171="[Mark as ND1 if not relevant]","",C171/$C$179))</f>
        <v/>
      </c>
      <c r="G171" s="46" t="str">
        <f>IF($D$179=0,"",IF(D171="[Mark as ND1 if not relevant]","",D171/$D$179))</f>
        <v/>
      </c>
    </row>
    <row r="172" spans="1:7" x14ac:dyDescent="0.25">
      <c r="A172" s="24" t="s">
        <v>1875</v>
      </c>
      <c r="B172" s="24" t="s">
        <v>724</v>
      </c>
      <c r="C172" s="134" t="s">
        <v>1873</v>
      </c>
      <c r="D172" s="135" t="s">
        <v>1873</v>
      </c>
      <c r="F172" s="46" t="str">
        <f t="shared" ref="F172:F178" si="4">IF($C$179=0,"",IF(C172="[Mark as ND1 if not relevant]","",C172/$C$179))</f>
        <v/>
      </c>
      <c r="G172" s="46" t="str">
        <f t="shared" ref="G172:G178" si="5">IF($D$179=0,"",IF(D172="[Mark as ND1 if not relevant]","",D172/$D$179))</f>
        <v/>
      </c>
    </row>
    <row r="173" spans="1:7" x14ac:dyDescent="0.25">
      <c r="A173" s="24" t="s">
        <v>1876</v>
      </c>
      <c r="B173" s="24" t="s">
        <v>726</v>
      </c>
      <c r="C173" s="134" t="s">
        <v>1873</v>
      </c>
      <c r="D173" s="135" t="s">
        <v>1873</v>
      </c>
      <c r="F173" s="46" t="str">
        <f t="shared" si="4"/>
        <v/>
      </c>
      <c r="G173" s="46" t="str">
        <f t="shared" si="5"/>
        <v/>
      </c>
    </row>
    <row r="174" spans="1:7" x14ac:dyDescent="0.25">
      <c r="A174" s="24" t="s">
        <v>1877</v>
      </c>
      <c r="B174" s="24" t="s">
        <v>728</v>
      </c>
      <c r="C174" s="134" t="s">
        <v>1873</v>
      </c>
      <c r="D174" s="135" t="s">
        <v>1873</v>
      </c>
      <c r="F174" s="46" t="str">
        <f t="shared" si="4"/>
        <v/>
      </c>
      <c r="G174" s="46" t="str">
        <f t="shared" si="5"/>
        <v/>
      </c>
    </row>
    <row r="175" spans="1:7" x14ac:dyDescent="0.25">
      <c r="A175" s="24" t="s">
        <v>1878</v>
      </c>
      <c r="B175" s="24" t="s">
        <v>730</v>
      </c>
      <c r="C175" s="134" t="s">
        <v>1873</v>
      </c>
      <c r="D175" s="135" t="s">
        <v>1873</v>
      </c>
      <c r="F175" s="46" t="str">
        <f t="shared" si="4"/>
        <v/>
      </c>
      <c r="G175" s="46" t="str">
        <f t="shared" si="5"/>
        <v/>
      </c>
    </row>
    <row r="176" spans="1:7" x14ac:dyDescent="0.25">
      <c r="A176" s="24" t="s">
        <v>1879</v>
      </c>
      <c r="B176" s="24" t="s">
        <v>732</v>
      </c>
      <c r="C176" s="134" t="s">
        <v>1873</v>
      </c>
      <c r="D176" s="135" t="s">
        <v>1873</v>
      </c>
      <c r="F176" s="46" t="str">
        <f t="shared" si="4"/>
        <v/>
      </c>
      <c r="G176" s="46" t="str">
        <f t="shared" si="5"/>
        <v/>
      </c>
    </row>
    <row r="177" spans="1:7" x14ac:dyDescent="0.25">
      <c r="A177" s="24" t="s">
        <v>1880</v>
      </c>
      <c r="B177" s="24" t="s">
        <v>734</v>
      </c>
      <c r="C177" s="134" t="s">
        <v>1873</v>
      </c>
      <c r="D177" s="135" t="s">
        <v>1873</v>
      </c>
      <c r="F177" s="46" t="str">
        <f t="shared" si="4"/>
        <v/>
      </c>
      <c r="G177" s="46" t="str">
        <f t="shared" si="5"/>
        <v/>
      </c>
    </row>
    <row r="178" spans="1:7" x14ac:dyDescent="0.25">
      <c r="A178" s="24" t="s">
        <v>1881</v>
      </c>
      <c r="B178" s="24" t="s">
        <v>736</v>
      </c>
      <c r="C178" s="134" t="s">
        <v>1873</v>
      </c>
      <c r="D178" s="135" t="s">
        <v>1873</v>
      </c>
      <c r="F178" s="46" t="str">
        <f t="shared" si="4"/>
        <v/>
      </c>
      <c r="G178" s="46" t="str">
        <f t="shared" si="5"/>
        <v/>
      </c>
    </row>
    <row r="179" spans="1:7" x14ac:dyDescent="0.25">
      <c r="A179" s="24" t="s">
        <v>1882</v>
      </c>
      <c r="B179" s="47" t="s">
        <v>96</v>
      </c>
      <c r="C179" s="134">
        <f>SUM(C171:C178)</f>
        <v>0</v>
      </c>
      <c r="D179" s="135">
        <f>SUM(D171:D178)</f>
        <v>0</v>
      </c>
      <c r="F179" s="57">
        <f>SUM(F171:F178)</f>
        <v>0</v>
      </c>
      <c r="G179" s="57">
        <f>SUM(G171:G178)</f>
        <v>0</v>
      </c>
    </row>
    <row r="180" spans="1:7" outlineLevel="1" x14ac:dyDescent="0.25">
      <c r="A180" s="24" t="s">
        <v>1883</v>
      </c>
      <c r="B180" s="49" t="s">
        <v>739</v>
      </c>
      <c r="F180" s="46" t="str">
        <f t="shared" ref="F180:F185" si="6">IF($C$179=0,"",IF(C180="[for completion]","",C180/$C$179))</f>
        <v/>
      </c>
      <c r="G180" s="46" t="str">
        <f t="shared" ref="G180:G185" si="7">IF($D$179=0,"",IF(D180="[for completion]","",D180/$D$179))</f>
        <v/>
      </c>
    </row>
    <row r="181" spans="1:7" outlineLevel="1" x14ac:dyDescent="0.25">
      <c r="A181" s="24" t="s">
        <v>1884</v>
      </c>
      <c r="B181" s="49" t="s">
        <v>741</v>
      </c>
      <c r="F181" s="46" t="str">
        <f t="shared" si="6"/>
        <v/>
      </c>
      <c r="G181" s="46" t="str">
        <f t="shared" si="7"/>
        <v/>
      </c>
    </row>
    <row r="182" spans="1:7" outlineLevel="1" x14ac:dyDescent="0.25">
      <c r="A182" s="24" t="s">
        <v>1885</v>
      </c>
      <c r="B182" s="49" t="s">
        <v>743</v>
      </c>
      <c r="F182" s="46" t="str">
        <f t="shared" si="6"/>
        <v/>
      </c>
      <c r="G182" s="46" t="str">
        <f t="shared" si="7"/>
        <v/>
      </c>
    </row>
    <row r="183" spans="1:7" outlineLevel="1" x14ac:dyDescent="0.25">
      <c r="A183" s="24" t="s">
        <v>1886</v>
      </c>
      <c r="B183" s="49" t="s">
        <v>745</v>
      </c>
      <c r="F183" s="46" t="str">
        <f t="shared" si="6"/>
        <v/>
      </c>
      <c r="G183" s="46" t="str">
        <f t="shared" si="7"/>
        <v/>
      </c>
    </row>
    <row r="184" spans="1:7" outlineLevel="1" x14ac:dyDescent="0.25">
      <c r="A184" s="24" t="s">
        <v>1887</v>
      </c>
      <c r="B184" s="49" t="s">
        <v>747</v>
      </c>
      <c r="F184" s="46" t="str">
        <f t="shared" si="6"/>
        <v/>
      </c>
      <c r="G184" s="46" t="str">
        <f t="shared" si="7"/>
        <v/>
      </c>
    </row>
    <row r="185" spans="1:7" outlineLevel="1" x14ac:dyDescent="0.25">
      <c r="A185" s="24" t="s">
        <v>1888</v>
      </c>
      <c r="B185" s="49" t="s">
        <v>749</v>
      </c>
      <c r="F185" s="46" t="str">
        <f t="shared" si="6"/>
        <v/>
      </c>
      <c r="G185" s="46" t="str">
        <f t="shared" si="7"/>
        <v/>
      </c>
    </row>
    <row r="186" spans="1:7" outlineLevel="1" x14ac:dyDescent="0.25">
      <c r="A186" s="24" t="s">
        <v>1889</v>
      </c>
      <c r="B186" s="49"/>
      <c r="F186" s="46"/>
      <c r="G186" s="46"/>
    </row>
    <row r="187" spans="1:7" outlineLevel="1" x14ac:dyDescent="0.25">
      <c r="A187" s="24" t="s">
        <v>1890</v>
      </c>
      <c r="B187" s="49"/>
      <c r="F187" s="46"/>
      <c r="G187" s="46"/>
    </row>
    <row r="188" spans="1:7" outlineLevel="1" x14ac:dyDescent="0.25">
      <c r="A188" s="24" t="s">
        <v>1891</v>
      </c>
      <c r="B188" s="49"/>
      <c r="F188" s="46"/>
      <c r="G188" s="46"/>
    </row>
    <row r="189" spans="1:7" ht="15" customHeight="1" x14ac:dyDescent="0.25">
      <c r="A189" s="40"/>
      <c r="B189" s="41" t="s">
        <v>1892</v>
      </c>
      <c r="C189" s="40" t="s">
        <v>916</v>
      </c>
      <c r="D189" s="40"/>
      <c r="E189" s="42"/>
      <c r="F189" s="40"/>
      <c r="G189" s="40"/>
    </row>
    <row r="190" spans="1:7" x14ac:dyDescent="0.25">
      <c r="A190" s="24" t="s">
        <v>1893</v>
      </c>
      <c r="B190" s="38" t="s">
        <v>608</v>
      </c>
      <c r="C190" s="546" t="s">
        <v>1718</v>
      </c>
      <c r="E190" s="57"/>
      <c r="F190" s="57"/>
      <c r="G190" s="57"/>
    </row>
    <row r="191" spans="1:7" x14ac:dyDescent="0.25">
      <c r="A191" s="24" t="s">
        <v>1894</v>
      </c>
      <c r="B191" s="38" t="s">
        <v>608</v>
      </c>
      <c r="C191" s="546" t="s">
        <v>1718</v>
      </c>
      <c r="E191" s="57"/>
      <c r="F191" s="57"/>
      <c r="G191" s="57"/>
    </row>
    <row r="192" spans="1:7" x14ac:dyDescent="0.25">
      <c r="A192" s="24" t="s">
        <v>1895</v>
      </c>
      <c r="B192" s="38" t="s">
        <v>608</v>
      </c>
      <c r="C192" s="546" t="s">
        <v>1718</v>
      </c>
      <c r="E192" s="57"/>
      <c r="F192" s="57"/>
      <c r="G192" s="57"/>
    </row>
    <row r="193" spans="1:7" x14ac:dyDescent="0.25">
      <c r="A193" s="24" t="s">
        <v>1896</v>
      </c>
      <c r="B193" s="38" t="s">
        <v>608</v>
      </c>
      <c r="C193" s="546" t="s">
        <v>1718</v>
      </c>
      <c r="E193" s="57"/>
      <c r="F193" s="57"/>
      <c r="G193" s="57"/>
    </row>
    <row r="194" spans="1:7" x14ac:dyDescent="0.25">
      <c r="A194" s="24" t="s">
        <v>1897</v>
      </c>
      <c r="B194" s="38" t="s">
        <v>608</v>
      </c>
      <c r="C194" s="546" t="s">
        <v>1718</v>
      </c>
      <c r="E194" s="57"/>
      <c r="F194" s="57"/>
      <c r="G194" s="57"/>
    </row>
    <row r="195" spans="1:7" x14ac:dyDescent="0.25">
      <c r="A195" s="24" t="s">
        <v>1898</v>
      </c>
      <c r="B195" s="114" t="s">
        <v>608</v>
      </c>
      <c r="C195" s="546" t="s">
        <v>1718</v>
      </c>
      <c r="E195" s="57"/>
      <c r="F195" s="57"/>
      <c r="G195" s="57"/>
    </row>
    <row r="196" spans="1:7" x14ac:dyDescent="0.25">
      <c r="A196" s="24" t="s">
        <v>1899</v>
      </c>
      <c r="B196" s="38" t="s">
        <v>608</v>
      </c>
      <c r="C196" s="546" t="s">
        <v>1718</v>
      </c>
      <c r="E196" s="57"/>
      <c r="F196" s="57"/>
      <c r="G196" s="57"/>
    </row>
    <row r="197" spans="1:7" x14ac:dyDescent="0.25">
      <c r="A197" s="24" t="s">
        <v>1900</v>
      </c>
      <c r="B197" s="38" t="s">
        <v>608</v>
      </c>
      <c r="C197" s="546" t="s">
        <v>1718</v>
      </c>
      <c r="E197" s="57"/>
      <c r="F197" s="57"/>
    </row>
    <row r="198" spans="1:7" x14ac:dyDescent="0.25">
      <c r="A198" s="24" t="s">
        <v>1901</v>
      </c>
      <c r="B198" s="38" t="s">
        <v>608</v>
      </c>
      <c r="C198" s="546" t="s">
        <v>1718</v>
      </c>
      <c r="E198" s="57"/>
      <c r="F198" s="57"/>
    </row>
    <row r="199" spans="1:7" x14ac:dyDescent="0.25">
      <c r="A199" s="24" t="s">
        <v>1902</v>
      </c>
      <c r="B199" s="38" t="s">
        <v>608</v>
      </c>
      <c r="C199" s="546" t="s">
        <v>1718</v>
      </c>
      <c r="E199" s="57"/>
      <c r="F199" s="57"/>
    </row>
    <row r="200" spans="1:7" x14ac:dyDescent="0.25">
      <c r="A200" s="24" t="s">
        <v>1903</v>
      </c>
      <c r="B200" s="38" t="s">
        <v>608</v>
      </c>
      <c r="C200" s="546" t="s">
        <v>1718</v>
      </c>
      <c r="E200" s="57"/>
      <c r="F200" s="57"/>
    </row>
    <row r="201" spans="1:7" x14ac:dyDescent="0.25">
      <c r="A201" s="24" t="s">
        <v>1904</v>
      </c>
      <c r="B201" s="38" t="s">
        <v>608</v>
      </c>
      <c r="C201" s="546" t="s">
        <v>1718</v>
      </c>
      <c r="E201" s="57"/>
      <c r="F201" s="57"/>
    </row>
    <row r="202" spans="1:7" x14ac:dyDescent="0.25">
      <c r="A202" s="24" t="s">
        <v>1905</v>
      </c>
      <c r="B202" s="38" t="s">
        <v>608</v>
      </c>
      <c r="C202" s="546" t="s">
        <v>1718</v>
      </c>
    </row>
    <row r="203" spans="1:7" x14ac:dyDescent="0.25">
      <c r="A203" s="24" t="s">
        <v>1906</v>
      </c>
      <c r="B203" s="38" t="s">
        <v>608</v>
      </c>
      <c r="C203" s="546" t="s">
        <v>1718</v>
      </c>
    </row>
    <row r="204" spans="1:7" x14ac:dyDescent="0.25">
      <c r="A204" s="24" t="s">
        <v>1907</v>
      </c>
      <c r="B204" s="38" t="s">
        <v>608</v>
      </c>
      <c r="C204" s="546" t="s">
        <v>1718</v>
      </c>
    </row>
    <row r="205" spans="1:7" x14ac:dyDescent="0.25">
      <c r="A205" s="24" t="s">
        <v>1908</v>
      </c>
      <c r="B205" s="38" t="s">
        <v>608</v>
      </c>
      <c r="C205" s="546" t="s">
        <v>1718</v>
      </c>
    </row>
    <row r="206" spans="1:7" x14ac:dyDescent="0.25">
      <c r="A206" s="24" t="s">
        <v>1909</v>
      </c>
      <c r="B206" s="38" t="s">
        <v>608</v>
      </c>
      <c r="C206" s="546" t="s">
        <v>1718</v>
      </c>
    </row>
    <row r="207" spans="1:7" outlineLevel="1" x14ac:dyDescent="0.25">
      <c r="A207" s="24" t="s">
        <v>1910</v>
      </c>
    </row>
    <row r="208" spans="1:7" outlineLevel="1" x14ac:dyDescent="0.25">
      <c r="A208" s="24" t="s">
        <v>1911</v>
      </c>
    </row>
    <row r="209" spans="1:1" outlineLevel="1" x14ac:dyDescent="0.25">
      <c r="A209" s="24" t="s">
        <v>1912</v>
      </c>
    </row>
    <row r="210" spans="1:1" outlineLevel="1" x14ac:dyDescent="0.25">
      <c r="A210" s="24" t="s">
        <v>1913</v>
      </c>
    </row>
    <row r="211" spans="1:1" outlineLevel="1" x14ac:dyDescent="0.25">
      <c r="A211" s="24" t="s">
        <v>1914</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7C963F8B-86E8-4C93-8B5A-7943EFABAC21}"/>
    <hyperlink ref="B80" location="'2. Harmonised Glossary'!A9" display="Breakdown by Interest Rate" xr:uid="{F72C669A-5C52-4DC7-9CC1-3B1599F0764D}"/>
    <hyperlink ref="B110" location="'2. Harmonised Glossary'!A14" display="Non-Performing Loans (NPLs)" xr:uid="{F231D2DC-37EF-4CA2-93B7-D26E3AA5D19F}"/>
    <hyperlink ref="B145" location="'2. Harmonised Glossary'!A288" display="Loan to Value (LTV) Information - Un-indexed" xr:uid="{72150146-9E56-48FC-B934-AA6846B4D2E7}"/>
    <hyperlink ref="B167" location="'2. Harmonised Glossary'!A11" display="Loan to Value (LTV) Information - Indexed" xr:uid="{247064E5-C35F-4085-865A-1E105DD5922A}"/>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topLeftCell="C1" zoomScale="75" zoomScaleNormal="75" workbookViewId="0">
      <selection activeCell="C1" sqref="C1"/>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3" customFormat="1" ht="31.5" x14ac:dyDescent="0.25">
      <c r="A1" s="131" t="s">
        <v>917</v>
      </c>
      <c r="B1" s="131"/>
      <c r="C1" s="137" t="s">
        <v>1314</v>
      </c>
      <c r="D1" s="19"/>
      <c r="E1" s="19"/>
      <c r="F1" s="19"/>
      <c r="G1" s="19"/>
      <c r="H1" s="19"/>
      <c r="I1" s="19"/>
      <c r="J1" s="19"/>
      <c r="K1" s="19"/>
      <c r="L1" s="19"/>
      <c r="M1" s="19"/>
    </row>
    <row r="2" spans="1:13" x14ac:dyDescent="0.25">
      <c r="B2" s="22"/>
      <c r="C2" s="22"/>
    </row>
    <row r="3" spans="1:13" x14ac:dyDescent="0.25">
      <c r="A3" s="69" t="s">
        <v>918</v>
      </c>
      <c r="B3" s="70"/>
      <c r="C3" s="22"/>
    </row>
    <row r="4" spans="1:13" x14ac:dyDescent="0.25">
      <c r="C4" s="22"/>
    </row>
    <row r="5" spans="1:13" ht="37.5" x14ac:dyDescent="0.25">
      <c r="A5" s="32" t="s">
        <v>30</v>
      </c>
      <c r="B5" s="32" t="s">
        <v>919</v>
      </c>
      <c r="C5" s="71" t="s">
        <v>1328</v>
      </c>
    </row>
    <row r="6" spans="1:13" x14ac:dyDescent="0.25">
      <c r="A6" s="1" t="s">
        <v>920</v>
      </c>
      <c r="B6" s="35" t="s">
        <v>921</v>
      </c>
      <c r="C6" s="536" t="s">
        <v>1696</v>
      </c>
    </row>
    <row r="7" spans="1:13" x14ac:dyDescent="0.25">
      <c r="A7" s="1" t="s">
        <v>922</v>
      </c>
      <c r="B7" s="35" t="s">
        <v>923</v>
      </c>
      <c r="C7" s="536" t="s">
        <v>1697</v>
      </c>
    </row>
    <row r="8" spans="1:13" x14ac:dyDescent="0.25">
      <c r="A8" s="1" t="s">
        <v>924</v>
      </c>
      <c r="B8" s="35" t="s">
        <v>925</v>
      </c>
      <c r="C8" s="536" t="s">
        <v>955</v>
      </c>
    </row>
    <row r="9" spans="1:13" x14ac:dyDescent="0.25">
      <c r="A9" s="1" t="s">
        <v>926</v>
      </c>
      <c r="B9" s="35" t="s">
        <v>927</v>
      </c>
      <c r="C9" s="536" t="s">
        <v>1698</v>
      </c>
    </row>
    <row r="10" spans="1:13" ht="44.25" customHeight="1" x14ac:dyDescent="0.25">
      <c r="A10" s="1" t="s">
        <v>928</v>
      </c>
      <c r="B10" s="35" t="s">
        <v>1147</v>
      </c>
      <c r="C10" s="536" t="s">
        <v>2100</v>
      </c>
    </row>
    <row r="11" spans="1:13" ht="54.75" customHeight="1" x14ac:dyDescent="0.25">
      <c r="A11" s="1" t="s">
        <v>929</v>
      </c>
      <c r="B11" s="35" t="s">
        <v>930</v>
      </c>
      <c r="C11" s="536" t="s">
        <v>1699</v>
      </c>
    </row>
    <row r="12" spans="1:13" x14ac:dyDescent="0.25">
      <c r="A12" s="1" t="s">
        <v>931</v>
      </c>
      <c r="B12" s="35" t="s">
        <v>932</v>
      </c>
      <c r="C12" s="536" t="s">
        <v>1700</v>
      </c>
    </row>
    <row r="13" spans="1:13" x14ac:dyDescent="0.25">
      <c r="A13" s="1" t="s">
        <v>933</v>
      </c>
      <c r="B13" s="35" t="s">
        <v>934</v>
      </c>
      <c r="C13" s="536" t="s">
        <v>958</v>
      </c>
    </row>
    <row r="14" spans="1:13" ht="30" x14ac:dyDescent="0.25">
      <c r="A14" s="1" t="s">
        <v>935</v>
      </c>
      <c r="B14" s="35" t="s">
        <v>936</v>
      </c>
      <c r="C14" s="536" t="s">
        <v>1701</v>
      </c>
    </row>
    <row r="15" spans="1:13" x14ac:dyDescent="0.25">
      <c r="A15" s="1" t="s">
        <v>937</v>
      </c>
      <c r="B15" s="35" t="s">
        <v>938</v>
      </c>
      <c r="C15" s="536" t="s">
        <v>2101</v>
      </c>
    </row>
    <row r="16" spans="1:13" ht="240" x14ac:dyDescent="0.25">
      <c r="A16" s="1" t="s">
        <v>939</v>
      </c>
      <c r="B16" s="39" t="s">
        <v>940</v>
      </c>
      <c r="C16" s="536" t="s">
        <v>2102</v>
      </c>
    </row>
    <row r="17" spans="1:3" ht="120" x14ac:dyDescent="0.25">
      <c r="A17" s="1" t="s">
        <v>941</v>
      </c>
      <c r="B17" s="39" t="s">
        <v>942</v>
      </c>
      <c r="C17" s="537" t="s">
        <v>2103</v>
      </c>
    </row>
    <row r="18" spans="1:3" x14ac:dyDescent="0.25">
      <c r="A18" s="1" t="s">
        <v>943</v>
      </c>
      <c r="B18" s="39" t="s">
        <v>944</v>
      </c>
      <c r="C18" s="536" t="s">
        <v>1702</v>
      </c>
    </row>
    <row r="19" spans="1:3" outlineLevel="1" x14ac:dyDescent="0.25">
      <c r="A19" s="1" t="s">
        <v>945</v>
      </c>
      <c r="B19" s="36" t="s">
        <v>946</v>
      </c>
      <c r="C19" s="24"/>
    </row>
    <row r="20" spans="1:3" outlineLevel="1" x14ac:dyDescent="0.25">
      <c r="A20" s="1" t="s">
        <v>947</v>
      </c>
      <c r="B20" s="68"/>
      <c r="C20" s="24"/>
    </row>
    <row r="21" spans="1:3" outlineLevel="1" x14ac:dyDescent="0.25">
      <c r="A21" s="1" t="s">
        <v>948</v>
      </c>
      <c r="B21" s="68"/>
      <c r="C21" s="24"/>
    </row>
    <row r="22" spans="1:3" outlineLevel="1" x14ac:dyDescent="0.25">
      <c r="A22" s="1" t="s">
        <v>949</v>
      </c>
      <c r="B22" s="68"/>
      <c r="C22" s="24"/>
    </row>
    <row r="23" spans="1:3" outlineLevel="1" x14ac:dyDescent="0.25">
      <c r="A23" s="1" t="s">
        <v>950</v>
      </c>
      <c r="B23" s="68"/>
      <c r="C23" s="24"/>
    </row>
    <row r="24" spans="1:3" ht="18.75" x14ac:dyDescent="0.25">
      <c r="A24" s="32"/>
      <c r="B24" s="32" t="s">
        <v>951</v>
      </c>
      <c r="C24" s="71" t="s">
        <v>952</v>
      </c>
    </row>
    <row r="25" spans="1:3" x14ac:dyDescent="0.25">
      <c r="A25" s="1" t="s">
        <v>953</v>
      </c>
      <c r="B25" s="39" t="s">
        <v>954</v>
      </c>
      <c r="C25" s="24" t="s">
        <v>955</v>
      </c>
    </row>
    <row r="26" spans="1:3" x14ac:dyDescent="0.25">
      <c r="A26" s="1" t="s">
        <v>956</v>
      </c>
      <c r="B26" s="39" t="s">
        <v>957</v>
      </c>
      <c r="C26" s="24" t="s">
        <v>958</v>
      </c>
    </row>
    <row r="27" spans="1:3" x14ac:dyDescent="0.25">
      <c r="A27" s="1" t="s">
        <v>959</v>
      </c>
      <c r="B27" s="39" t="s">
        <v>960</v>
      </c>
      <c r="C27" s="24" t="s">
        <v>961</v>
      </c>
    </row>
    <row r="28" spans="1:3" outlineLevel="1" x14ac:dyDescent="0.25">
      <c r="A28" s="1" t="s">
        <v>962</v>
      </c>
      <c r="B28" s="38"/>
      <c r="C28" s="24"/>
    </row>
    <row r="29" spans="1:3" outlineLevel="1" x14ac:dyDescent="0.25">
      <c r="A29" s="1" t="s">
        <v>963</v>
      </c>
      <c r="B29" s="38"/>
      <c r="C29" s="24"/>
    </row>
    <row r="30" spans="1:3" outlineLevel="1" x14ac:dyDescent="0.25">
      <c r="A30" s="1" t="s">
        <v>1313</v>
      </c>
      <c r="B30" s="39"/>
      <c r="C30" s="24"/>
    </row>
    <row r="31" spans="1:3" ht="18.75" x14ac:dyDescent="0.25">
      <c r="A31" s="32"/>
      <c r="B31" s="32" t="s">
        <v>964</v>
      </c>
      <c r="C31" s="71" t="s">
        <v>1328</v>
      </c>
    </row>
    <row r="32" spans="1:3" x14ac:dyDescent="0.25">
      <c r="A32" s="1" t="s">
        <v>965</v>
      </c>
      <c r="B32" s="35" t="s">
        <v>966</v>
      </c>
      <c r="C32" s="96" t="s">
        <v>958</v>
      </c>
    </row>
    <row r="33" spans="1:2" x14ac:dyDescent="0.25">
      <c r="A33" s="1" t="s">
        <v>967</v>
      </c>
      <c r="B33" s="38"/>
    </row>
    <row r="34" spans="1:2" x14ac:dyDescent="0.25">
      <c r="A34" s="1" t="s">
        <v>968</v>
      </c>
      <c r="B34" s="38"/>
    </row>
    <row r="35" spans="1:2" x14ac:dyDescent="0.25">
      <c r="A35" s="1" t="s">
        <v>969</v>
      </c>
      <c r="B35" s="38"/>
    </row>
    <row r="36" spans="1:2" x14ac:dyDescent="0.25">
      <c r="A36" s="1" t="s">
        <v>970</v>
      </c>
      <c r="B36" s="38"/>
    </row>
    <row r="37" spans="1:2" x14ac:dyDescent="0.25">
      <c r="A37" s="1" t="s">
        <v>971</v>
      </c>
      <c r="B37" s="38"/>
    </row>
    <row r="38" spans="1:2" x14ac:dyDescent="0.25">
      <c r="B38" s="38"/>
    </row>
    <row r="39" spans="1:2" x14ac:dyDescent="0.25">
      <c r="B39" s="38"/>
    </row>
    <row r="40" spans="1:2" x14ac:dyDescent="0.25">
      <c r="B40" s="38"/>
    </row>
    <row r="41" spans="1:2" x14ac:dyDescent="0.25">
      <c r="B41" s="38"/>
    </row>
    <row r="42" spans="1:2" x14ac:dyDescent="0.25">
      <c r="B42" s="38"/>
    </row>
    <row r="43" spans="1:2" x14ac:dyDescent="0.25">
      <c r="B43" s="38"/>
    </row>
    <row r="44" spans="1:2" x14ac:dyDescent="0.25">
      <c r="B44" s="38"/>
    </row>
    <row r="45" spans="1:2" x14ac:dyDescent="0.25">
      <c r="B45" s="38"/>
    </row>
    <row r="46" spans="1:2" x14ac:dyDescent="0.25">
      <c r="B46" s="38"/>
    </row>
    <row r="47" spans="1:2" x14ac:dyDescent="0.25">
      <c r="B47" s="38"/>
    </row>
    <row r="48" spans="1:2"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20"/>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20" spans="2:2" x14ac:dyDescent="0.25">
      <c r="B120" s="38"/>
    </row>
    <row r="121" spans="2:2" x14ac:dyDescent="0.25">
      <c r="B121" s="38"/>
    </row>
    <row r="122" spans="2:2" x14ac:dyDescent="0.25">
      <c r="B122" s="38"/>
    </row>
    <row r="127" spans="2:2" x14ac:dyDescent="0.25">
      <c r="B127" s="30"/>
    </row>
    <row r="128" spans="2:2" x14ac:dyDescent="0.25">
      <c r="B128" s="72"/>
    </row>
    <row r="134" spans="2:2" x14ac:dyDescent="0.25">
      <c r="B134" s="39"/>
    </row>
    <row r="135" spans="2:2" x14ac:dyDescent="0.25">
      <c r="B135"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245" spans="2:2" x14ac:dyDescent="0.25">
      <c r="B245" s="35"/>
    </row>
    <row r="246" spans="2:2" x14ac:dyDescent="0.25">
      <c r="B246" s="38"/>
    </row>
    <row r="247" spans="2:2" x14ac:dyDescent="0.25">
      <c r="B247" s="38"/>
    </row>
    <row r="250" spans="2:2" x14ac:dyDescent="0.25">
      <c r="B250" s="38"/>
    </row>
    <row r="266" spans="2:2" x14ac:dyDescent="0.25">
      <c r="B266" s="35"/>
    </row>
    <row r="296" spans="2:2" x14ac:dyDescent="0.25">
      <c r="B296" s="30"/>
    </row>
    <row r="297" spans="2:2" x14ac:dyDescent="0.25">
      <c r="B297"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3" spans="2:2" x14ac:dyDescent="0.25">
      <c r="B333" s="38"/>
    </row>
    <row r="334" spans="2:2" x14ac:dyDescent="0.25">
      <c r="B334" s="38"/>
    </row>
    <row r="335" spans="2:2" x14ac:dyDescent="0.25">
      <c r="B335" s="38"/>
    </row>
    <row r="336" spans="2:2" x14ac:dyDescent="0.25">
      <c r="B336" s="38"/>
    </row>
    <row r="338" spans="2:2" x14ac:dyDescent="0.25">
      <c r="B338" s="38"/>
    </row>
    <row r="341" spans="2:2" x14ac:dyDescent="0.25">
      <c r="B341"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6" spans="2:2" x14ac:dyDescent="0.25">
      <c r="B366" s="30"/>
    </row>
    <row r="383" spans="2:2" x14ac:dyDescent="0.25">
      <c r="B383" s="7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547"/>
  <sheetViews>
    <sheetView zoomScale="75" zoomScaleNormal="75" workbookViewId="0">
      <selection activeCell="C149" sqref="C149:J150"/>
    </sheetView>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3.7109375" customWidth="1"/>
    <col min="6" max="6" width="12.42578125" customWidth="1"/>
    <col min="7" max="8" width="14.42578125" customWidth="1"/>
    <col min="9" max="9" width="10.7109375" customWidth="1"/>
    <col min="10" max="10" width="12.5703125" customWidth="1"/>
  </cols>
  <sheetData>
    <row r="1" spans="1:11" x14ac:dyDescent="0.25">
      <c r="A1" s="141"/>
      <c r="B1" s="142" t="s">
        <v>1334</v>
      </c>
      <c r="C1" s="143"/>
      <c r="D1" s="143"/>
      <c r="E1" s="143"/>
      <c r="F1" s="143"/>
      <c r="G1" s="143"/>
      <c r="H1" s="143"/>
      <c r="I1" s="144"/>
      <c r="J1" s="144"/>
      <c r="K1" s="144"/>
    </row>
    <row r="2" spans="1:11" x14ac:dyDescent="0.25">
      <c r="A2" s="145"/>
      <c r="B2" s="149"/>
      <c r="C2" s="149"/>
      <c r="D2" s="149"/>
      <c r="E2" s="149"/>
      <c r="F2" s="149"/>
      <c r="G2" s="149"/>
      <c r="H2" s="149"/>
      <c r="I2" s="149"/>
      <c r="J2" s="149"/>
      <c r="K2" s="149"/>
    </row>
    <row r="3" spans="1:11" ht="15.75" x14ac:dyDescent="0.25">
      <c r="A3" s="145"/>
      <c r="B3" s="146" t="s">
        <v>1335</v>
      </c>
      <c r="C3" s="147" t="s">
        <v>1331</v>
      </c>
      <c r="D3" s="148"/>
      <c r="E3" s="148"/>
      <c r="F3" s="149"/>
      <c r="G3" s="149"/>
      <c r="H3" s="149"/>
      <c r="I3" s="149"/>
      <c r="J3" s="149"/>
      <c r="K3" s="149"/>
    </row>
    <row r="4" spans="1:11" x14ac:dyDescent="0.25">
      <c r="A4" s="145"/>
      <c r="B4" s="146" t="s">
        <v>1336</v>
      </c>
      <c r="C4" s="534">
        <f>Introduction!$G$10</f>
        <v>43555</v>
      </c>
      <c r="D4" s="150" t="s">
        <v>1337</v>
      </c>
      <c r="E4" s="534">
        <f>Introduction!$G$9</f>
        <v>43578</v>
      </c>
      <c r="F4" s="144"/>
      <c r="G4" s="149"/>
      <c r="H4" s="149"/>
      <c r="I4" s="149"/>
      <c r="J4" s="149"/>
      <c r="K4" s="149"/>
    </row>
    <row r="5" spans="1:11" x14ac:dyDescent="0.25">
      <c r="A5" s="145"/>
      <c r="B5" s="146"/>
      <c r="C5" s="151"/>
      <c r="D5" s="149"/>
      <c r="E5" s="149"/>
      <c r="F5" s="144"/>
      <c r="G5" s="149"/>
      <c r="H5" s="149"/>
      <c r="I5" s="149"/>
      <c r="J5" s="149"/>
      <c r="K5" s="149"/>
    </row>
    <row r="6" spans="1:11" x14ac:dyDescent="0.25">
      <c r="A6" s="145"/>
      <c r="B6" s="152" t="s">
        <v>1338</v>
      </c>
      <c r="C6" s="638" t="str">
        <f>"The euro equivalent amount for the Swiss francs operations are based on the currency rate as of  "&amp;TEXT(C4,"jj/mm/aaaa")</f>
        <v>The euro equivalent amount for the Swiss francs operations are based on the currency rate as of  31/03/2019</v>
      </c>
      <c r="D6" s="638"/>
      <c r="E6" s="638"/>
      <c r="F6" s="638"/>
      <c r="G6" s="638"/>
      <c r="H6" s="638"/>
      <c r="I6" s="638"/>
      <c r="J6" s="638"/>
      <c r="K6" s="149"/>
    </row>
    <row r="7" spans="1:11" x14ac:dyDescent="0.25">
      <c r="A7" s="145"/>
      <c r="B7" s="153"/>
      <c r="C7" s="154"/>
      <c r="D7" s="154"/>
      <c r="E7" s="154"/>
      <c r="F7" s="154"/>
      <c r="G7" s="154"/>
      <c r="H7" s="154"/>
      <c r="I7" s="154"/>
      <c r="J7" s="154"/>
      <c r="K7" s="149"/>
    </row>
    <row r="8" spans="1:11" x14ac:dyDescent="0.25">
      <c r="A8" s="145"/>
      <c r="B8" s="149"/>
      <c r="C8" s="155"/>
      <c r="D8" s="149"/>
      <c r="E8" s="149"/>
      <c r="F8" s="149"/>
      <c r="G8" s="149"/>
      <c r="H8" s="149"/>
      <c r="I8" s="149"/>
      <c r="J8" s="149"/>
      <c r="K8" s="149"/>
    </row>
    <row r="9" spans="1:11" x14ac:dyDescent="0.25">
      <c r="A9" s="156">
        <v>1</v>
      </c>
      <c r="B9" s="142" t="s">
        <v>1339</v>
      </c>
      <c r="C9" s="142"/>
      <c r="D9" s="142"/>
      <c r="E9" s="142"/>
      <c r="F9" s="142"/>
      <c r="G9" s="142"/>
      <c r="H9" s="142"/>
      <c r="I9" s="157"/>
      <c r="J9" s="157"/>
      <c r="K9" s="157"/>
    </row>
    <row r="10" spans="1:11" x14ac:dyDescent="0.25">
      <c r="A10" s="145"/>
      <c r="B10" s="149"/>
      <c r="C10" s="149"/>
      <c r="D10" s="149"/>
      <c r="E10" s="149"/>
      <c r="F10" s="149"/>
      <c r="G10" s="149"/>
      <c r="H10" s="149"/>
      <c r="I10" s="149"/>
      <c r="J10" s="149"/>
      <c r="K10" s="149"/>
    </row>
    <row r="11" spans="1:11" ht="15.75" thickBot="1" x14ac:dyDescent="0.3">
      <c r="A11" s="145"/>
      <c r="B11" s="149"/>
      <c r="C11" s="149"/>
      <c r="D11" s="149"/>
      <c r="E11" s="149"/>
      <c r="F11" s="149"/>
      <c r="G11" s="149"/>
      <c r="H11" s="149"/>
      <c r="I11" s="149"/>
      <c r="J11" s="149"/>
      <c r="K11" s="149"/>
    </row>
    <row r="12" spans="1:11" x14ac:dyDescent="0.25">
      <c r="A12" s="145" t="s">
        <v>1340</v>
      </c>
      <c r="B12" s="158" t="s">
        <v>1341</v>
      </c>
      <c r="C12" s="159"/>
      <c r="D12" s="159"/>
      <c r="E12" s="160" t="s">
        <v>1331</v>
      </c>
      <c r="F12" s="161"/>
      <c r="G12" s="161"/>
      <c r="H12" s="162"/>
      <c r="I12" s="149"/>
      <c r="J12" s="149"/>
      <c r="K12" s="149"/>
    </row>
    <row r="13" spans="1:11" x14ac:dyDescent="0.25">
      <c r="A13" s="145"/>
      <c r="B13" s="163" t="s">
        <v>1342</v>
      </c>
      <c r="C13" s="164"/>
      <c r="D13" s="164"/>
      <c r="E13" s="165" t="str">
        <f>E12</f>
        <v>Caisse de Refinancement de l'Habitat</v>
      </c>
      <c r="F13" s="166"/>
      <c r="G13" s="166"/>
      <c r="H13" s="167"/>
      <c r="I13" s="149"/>
      <c r="J13" s="149"/>
      <c r="K13" s="149"/>
    </row>
    <row r="14" spans="1:11" s="555" customFormat="1" ht="15.75" thickBot="1" x14ac:dyDescent="0.3">
      <c r="A14" s="211"/>
      <c r="B14" s="168" t="s">
        <v>1343</v>
      </c>
      <c r="C14" s="169"/>
      <c r="D14" s="169"/>
      <c r="E14" s="587" t="s">
        <v>1344</v>
      </c>
      <c r="F14" s="170"/>
      <c r="G14" s="170"/>
      <c r="H14" s="171"/>
      <c r="I14" s="210"/>
      <c r="J14" s="210"/>
      <c r="K14" s="210"/>
    </row>
    <row r="15" spans="1:11" x14ac:dyDescent="0.25">
      <c r="A15" s="172"/>
      <c r="B15" s="173"/>
      <c r="C15" s="173"/>
      <c r="D15" s="173"/>
      <c r="E15" s="173"/>
      <c r="F15" s="174"/>
      <c r="G15" s="175"/>
      <c r="H15" s="175"/>
      <c r="I15" s="175"/>
      <c r="J15" s="144"/>
      <c r="K15" s="144"/>
    </row>
    <row r="16" spans="1:11" ht="15.75" thickBot="1" x14ac:dyDescent="0.3">
      <c r="A16" s="172"/>
      <c r="B16" s="176"/>
      <c r="C16" s="176"/>
      <c r="D16" s="176"/>
      <c r="E16" s="176"/>
      <c r="F16" s="174"/>
      <c r="G16" s="175"/>
      <c r="H16" s="175"/>
      <c r="I16" s="175"/>
      <c r="J16" s="144"/>
      <c r="K16" s="144"/>
    </row>
    <row r="17" spans="1:11" ht="15.75" thickBot="1" x14ac:dyDescent="0.3">
      <c r="A17" s="145" t="s">
        <v>1345</v>
      </c>
      <c r="B17" s="177"/>
      <c r="C17" s="177"/>
      <c r="D17" s="177"/>
      <c r="E17" s="178"/>
      <c r="F17" s="179" t="s">
        <v>1346</v>
      </c>
      <c r="G17" s="180" t="s">
        <v>1347</v>
      </c>
      <c r="H17" s="181" t="s">
        <v>1348</v>
      </c>
      <c r="I17" s="148"/>
      <c r="J17" s="149"/>
      <c r="K17" s="149"/>
    </row>
    <row r="18" spans="1:11" x14ac:dyDescent="0.25">
      <c r="A18" s="145"/>
      <c r="B18" s="182" t="s">
        <v>1349</v>
      </c>
      <c r="C18" s="183"/>
      <c r="D18" s="183"/>
      <c r="E18" s="184" t="s">
        <v>1350</v>
      </c>
      <c r="F18" s="185"/>
      <c r="G18" s="186"/>
      <c r="H18" s="187"/>
      <c r="I18" s="148"/>
      <c r="J18" s="149"/>
      <c r="K18" s="149"/>
    </row>
    <row r="19" spans="1:11" x14ac:dyDescent="0.25">
      <c r="A19" s="145"/>
      <c r="B19" s="182"/>
      <c r="C19" s="183"/>
      <c r="D19" s="183"/>
      <c r="E19" s="188" t="s">
        <v>1351</v>
      </c>
      <c r="F19" s="189"/>
      <c r="G19" s="190"/>
      <c r="H19" s="191"/>
      <c r="I19" s="148"/>
      <c r="J19" s="149"/>
      <c r="K19" s="149"/>
    </row>
    <row r="20" spans="1:11" ht="15.75" thickBot="1" x14ac:dyDescent="0.3">
      <c r="A20" s="145"/>
      <c r="B20" s="168"/>
      <c r="C20" s="169"/>
      <c r="D20" s="169"/>
      <c r="E20" s="192" t="s">
        <v>1352</v>
      </c>
      <c r="F20" s="193"/>
      <c r="G20" s="194"/>
      <c r="H20" s="195"/>
      <c r="I20" s="148"/>
      <c r="J20" s="149"/>
      <c r="K20" s="149"/>
    </row>
    <row r="21" spans="1:11" x14ac:dyDescent="0.25">
      <c r="A21" s="172"/>
      <c r="B21" s="196"/>
      <c r="C21" s="196"/>
      <c r="D21" s="196"/>
      <c r="E21" s="196"/>
      <c r="F21" s="197"/>
      <c r="G21" s="197"/>
      <c r="H21" s="197"/>
      <c r="I21" s="175"/>
      <c r="J21" s="144"/>
      <c r="K21" s="144"/>
    </row>
    <row r="22" spans="1:11" ht="15.75" thickBot="1" x14ac:dyDescent="0.3">
      <c r="A22" s="172"/>
      <c r="B22" s="196"/>
      <c r="C22" s="196"/>
      <c r="D22" s="196"/>
      <c r="E22" s="196"/>
      <c r="F22" s="197"/>
      <c r="G22" s="197"/>
      <c r="H22" s="197"/>
      <c r="I22" s="175"/>
      <c r="J22" s="144"/>
      <c r="K22" s="144"/>
    </row>
    <row r="23" spans="1:11" ht="15.75" thickBot="1" x14ac:dyDescent="0.3">
      <c r="A23" s="172" t="s">
        <v>1353</v>
      </c>
      <c r="B23" s="148"/>
      <c r="C23" s="148"/>
      <c r="D23" s="144"/>
      <c r="E23" s="198"/>
      <c r="F23" s="199" t="s">
        <v>1346</v>
      </c>
      <c r="G23" s="200" t="s">
        <v>1354</v>
      </c>
      <c r="H23" s="201" t="s">
        <v>1348</v>
      </c>
      <c r="I23" s="175"/>
      <c r="J23" s="144"/>
      <c r="K23" s="144"/>
    </row>
    <row r="24" spans="1:11" x14ac:dyDescent="0.25">
      <c r="A24" s="144"/>
      <c r="B24" s="158" t="s">
        <v>1355</v>
      </c>
      <c r="C24" s="159"/>
      <c r="D24" s="159"/>
      <c r="E24" s="202" t="s">
        <v>1350</v>
      </c>
      <c r="F24" s="203"/>
      <c r="G24" s="204"/>
      <c r="H24" s="205"/>
      <c r="I24" s="175"/>
      <c r="J24" s="144"/>
      <c r="K24" s="144"/>
    </row>
    <row r="25" spans="1:11" s="555" customFormat="1" x14ac:dyDescent="0.25">
      <c r="A25" s="223"/>
      <c r="B25" s="182"/>
      <c r="C25" s="183"/>
      <c r="D25" s="183"/>
      <c r="E25" s="188" t="s">
        <v>1351</v>
      </c>
      <c r="F25" s="588" t="s">
        <v>1356</v>
      </c>
      <c r="G25" s="589"/>
      <c r="H25" s="590" t="s">
        <v>1357</v>
      </c>
      <c r="I25" s="196"/>
      <c r="J25" s="225"/>
      <c r="K25" s="225"/>
    </row>
    <row r="26" spans="1:11" ht="15.75" thickBot="1" x14ac:dyDescent="0.3">
      <c r="A26" s="172"/>
      <c r="B26" s="168"/>
      <c r="C26" s="169"/>
      <c r="D26" s="169"/>
      <c r="E26" s="192" t="s">
        <v>1352</v>
      </c>
      <c r="F26" s="193"/>
      <c r="G26" s="206"/>
      <c r="H26" s="207"/>
      <c r="I26" s="175"/>
      <c r="J26" s="144"/>
      <c r="K26" s="144"/>
    </row>
    <row r="27" spans="1:11" x14ac:dyDescent="0.25">
      <c r="A27" s="172"/>
      <c r="B27" s="196"/>
      <c r="C27" s="196"/>
      <c r="D27" s="196"/>
      <c r="E27" s="196"/>
      <c r="F27" s="197"/>
      <c r="G27" s="197"/>
      <c r="H27" s="197"/>
      <c r="I27" s="175"/>
      <c r="J27" s="144"/>
      <c r="K27" s="144"/>
    </row>
    <row r="28" spans="1:11" ht="15.75" thickBot="1" x14ac:dyDescent="0.3">
      <c r="A28" s="172"/>
      <c r="B28" s="196"/>
      <c r="C28" s="196"/>
      <c r="D28" s="196"/>
      <c r="E28" s="196"/>
      <c r="F28" s="197"/>
      <c r="G28" s="197"/>
      <c r="H28" s="197"/>
      <c r="I28" s="175"/>
      <c r="J28" s="144"/>
      <c r="K28" s="144"/>
    </row>
    <row r="29" spans="1:11" s="555" customFormat="1" ht="15.75" thickBot="1" x14ac:dyDescent="0.3">
      <c r="A29" s="211" t="s">
        <v>1358</v>
      </c>
      <c r="B29" s="158" t="s">
        <v>1359</v>
      </c>
      <c r="C29" s="208"/>
      <c r="D29" s="639">
        <v>0.17710000000000001</v>
      </c>
      <c r="E29" s="282"/>
      <c r="F29" s="282"/>
      <c r="G29" s="282"/>
      <c r="H29" s="210"/>
      <c r="I29" s="210"/>
      <c r="J29" s="210"/>
      <c r="K29" s="210"/>
    </row>
    <row r="30" spans="1:11" s="555" customFormat="1" ht="15.75" thickBot="1" x14ac:dyDescent="0.3">
      <c r="A30" s="211"/>
      <c r="B30" s="168"/>
      <c r="C30" s="209"/>
      <c r="D30" s="639"/>
      <c r="E30" s="210" t="s">
        <v>1360</v>
      </c>
      <c r="F30" s="210"/>
      <c r="G30" s="210"/>
      <c r="H30" s="210"/>
      <c r="I30" s="210"/>
      <c r="J30" s="210"/>
      <c r="K30" s="210"/>
    </row>
    <row r="31" spans="1:11" x14ac:dyDescent="0.25">
      <c r="A31" s="145"/>
      <c r="B31" s="149"/>
      <c r="C31" s="149"/>
      <c r="D31" s="149"/>
      <c r="E31" s="149"/>
      <c r="F31" s="149"/>
      <c r="G31" s="149"/>
      <c r="H31" s="149"/>
      <c r="I31" s="149"/>
      <c r="J31" s="149"/>
      <c r="K31" s="149"/>
    </row>
    <row r="32" spans="1:11" x14ac:dyDescent="0.25">
      <c r="A32" s="145"/>
      <c r="B32" s="149"/>
      <c r="C32" s="149"/>
      <c r="D32" s="149"/>
      <c r="E32" s="149"/>
      <c r="F32" s="149"/>
      <c r="G32" s="149"/>
      <c r="H32" s="149"/>
      <c r="I32" s="149"/>
      <c r="J32" s="149"/>
      <c r="K32" s="149"/>
    </row>
    <row r="33" spans="1:11" x14ac:dyDescent="0.25">
      <c r="A33" s="156">
        <v>2</v>
      </c>
      <c r="B33" s="142" t="s">
        <v>1361</v>
      </c>
      <c r="C33" s="142"/>
      <c r="D33" s="142"/>
      <c r="E33" s="142"/>
      <c r="F33" s="142"/>
      <c r="G33" s="142"/>
      <c r="H33" s="142"/>
      <c r="I33" s="157"/>
      <c r="J33" s="157"/>
      <c r="K33" s="157"/>
    </row>
    <row r="34" spans="1:11" x14ac:dyDescent="0.25">
      <c r="A34" s="211"/>
      <c r="B34" s="149"/>
      <c r="C34" s="149"/>
      <c r="D34" s="149"/>
      <c r="E34" s="149"/>
      <c r="F34" s="149"/>
      <c r="G34" s="149"/>
      <c r="H34" s="149"/>
      <c r="I34" s="149"/>
      <c r="J34" s="149"/>
      <c r="K34" s="149"/>
    </row>
    <row r="35" spans="1:11" x14ac:dyDescent="0.25">
      <c r="A35" s="211"/>
      <c r="B35" s="149"/>
      <c r="C35" s="149"/>
      <c r="D35" s="149"/>
      <c r="E35" s="149"/>
      <c r="F35" s="149"/>
      <c r="G35" s="149"/>
      <c r="H35" s="212"/>
      <c r="I35" s="149"/>
      <c r="J35" s="149"/>
      <c r="K35" s="149"/>
    </row>
    <row r="36" spans="1:11" x14ac:dyDescent="0.25">
      <c r="A36" s="211" t="s">
        <v>1362</v>
      </c>
      <c r="B36" s="213" t="s">
        <v>1363</v>
      </c>
      <c r="C36" s="214"/>
      <c r="D36" s="214"/>
      <c r="E36" s="214"/>
      <c r="F36" s="214"/>
      <c r="G36" s="214"/>
      <c r="H36" s="214"/>
      <c r="I36" s="214"/>
      <c r="J36" s="214"/>
      <c r="K36" s="214"/>
    </row>
    <row r="37" spans="1:11" ht="15.75" thickBot="1" x14ac:dyDescent="0.3">
      <c r="A37" s="211"/>
      <c r="B37" s="213"/>
      <c r="C37" s="214"/>
      <c r="D37" s="214"/>
      <c r="E37" s="214"/>
      <c r="F37" s="214"/>
      <c r="G37" s="214"/>
      <c r="H37" s="214"/>
      <c r="I37" s="214"/>
      <c r="J37" s="214"/>
      <c r="K37" s="214"/>
    </row>
    <row r="38" spans="1:11" x14ac:dyDescent="0.25">
      <c r="A38" s="211"/>
      <c r="B38" s="158" t="s">
        <v>1364</v>
      </c>
      <c r="C38" s="159"/>
      <c r="D38" s="159"/>
      <c r="E38" s="215" t="s">
        <v>1331</v>
      </c>
      <c r="F38" s="216"/>
      <c r="G38" s="217"/>
      <c r="H38" s="210"/>
      <c r="I38" s="210"/>
      <c r="J38" s="210"/>
      <c r="K38" s="149"/>
    </row>
    <row r="39" spans="1:11" x14ac:dyDescent="0.25">
      <c r="A39" s="211"/>
      <c r="B39" s="163" t="s">
        <v>1365</v>
      </c>
      <c r="C39" s="164"/>
      <c r="D39" s="164"/>
      <c r="E39" s="218" t="s">
        <v>1330</v>
      </c>
      <c r="F39" s="166"/>
      <c r="G39" s="167"/>
      <c r="H39" s="210"/>
      <c r="I39" s="210"/>
      <c r="J39" s="210"/>
      <c r="K39" s="149"/>
    </row>
    <row r="40" spans="1:11" s="555" customFormat="1" ht="15.75" thickBot="1" x14ac:dyDescent="0.3">
      <c r="A40" s="211"/>
      <c r="B40" s="219" t="s">
        <v>1366</v>
      </c>
      <c r="C40" s="220"/>
      <c r="D40" s="220"/>
      <c r="E40" s="591" t="s">
        <v>1367</v>
      </c>
      <c r="F40" s="221"/>
      <c r="G40" s="222"/>
      <c r="H40" s="210"/>
      <c r="I40" s="210"/>
      <c r="J40" s="210"/>
      <c r="K40" s="210"/>
    </row>
    <row r="41" spans="1:11" s="555" customFormat="1" ht="15.75" thickBot="1" x14ac:dyDescent="0.3">
      <c r="A41" s="223"/>
      <c r="B41" s="592"/>
      <c r="C41" s="592"/>
      <c r="D41" s="592"/>
      <c r="E41" s="593"/>
      <c r="F41" s="224"/>
      <c r="G41" s="225"/>
      <c r="H41" s="225"/>
      <c r="I41" s="225"/>
      <c r="J41" s="225"/>
      <c r="K41" s="225"/>
    </row>
    <row r="42" spans="1:11" s="555" customFormat="1" x14ac:dyDescent="0.25">
      <c r="A42" s="211"/>
      <c r="B42" s="226" t="s">
        <v>1368</v>
      </c>
      <c r="C42" s="227"/>
      <c r="D42" s="227"/>
      <c r="E42" s="594" t="s">
        <v>1369</v>
      </c>
      <c r="F42" s="161"/>
      <c r="G42" s="161"/>
      <c r="H42" s="161"/>
      <c r="I42" s="161"/>
      <c r="J42" s="162"/>
      <c r="K42" s="210"/>
    </row>
    <row r="43" spans="1:11" s="555" customFormat="1" x14ac:dyDescent="0.25">
      <c r="A43" s="211"/>
      <c r="B43" s="182" t="s">
        <v>1370</v>
      </c>
      <c r="C43" s="183"/>
      <c r="D43" s="183"/>
      <c r="E43" s="595" t="s">
        <v>1371</v>
      </c>
      <c r="F43" s="166"/>
      <c r="G43" s="166"/>
      <c r="H43" s="166"/>
      <c r="I43" s="166"/>
      <c r="J43" s="167"/>
      <c r="K43" s="210"/>
    </row>
    <row r="44" spans="1:11" s="555" customFormat="1" ht="15.75" thickBot="1" x14ac:dyDescent="0.3">
      <c r="A44" s="223"/>
      <c r="B44" s="219" t="s">
        <v>1372</v>
      </c>
      <c r="C44" s="220"/>
      <c r="D44" s="220"/>
      <c r="E44" s="596" t="s">
        <v>1371</v>
      </c>
      <c r="F44" s="221"/>
      <c r="G44" s="228"/>
      <c r="H44" s="228"/>
      <c r="I44" s="228"/>
      <c r="J44" s="229"/>
      <c r="K44" s="225"/>
    </row>
    <row r="45" spans="1:11" x14ac:dyDescent="0.25">
      <c r="A45" s="211"/>
      <c r="B45" s="210"/>
      <c r="C45" s="149"/>
      <c r="D45" s="149"/>
      <c r="E45" s="149"/>
      <c r="F45" s="149"/>
      <c r="G45" s="149"/>
      <c r="H45" s="149"/>
      <c r="I45" s="149"/>
      <c r="J45" s="149"/>
      <c r="K45" s="149"/>
    </row>
    <row r="46" spans="1:11" x14ac:dyDescent="0.25">
      <c r="A46" s="211"/>
      <c r="B46" s="210"/>
      <c r="C46" s="149"/>
      <c r="D46" s="149"/>
      <c r="E46" s="149"/>
      <c r="F46" s="149"/>
      <c r="G46" s="149"/>
      <c r="H46" s="149"/>
      <c r="I46" s="149"/>
      <c r="J46" s="149"/>
      <c r="K46" s="149"/>
    </row>
    <row r="47" spans="1:11" x14ac:dyDescent="0.25">
      <c r="A47" s="211" t="s">
        <v>1373</v>
      </c>
      <c r="B47" s="213" t="s">
        <v>1374</v>
      </c>
      <c r="C47" s="214"/>
      <c r="D47" s="214"/>
      <c r="E47" s="214"/>
      <c r="F47" s="214"/>
      <c r="G47" s="214"/>
      <c r="H47" s="214"/>
      <c r="I47" s="214"/>
      <c r="J47" s="214"/>
      <c r="K47" s="214"/>
    </row>
    <row r="48" spans="1:11" ht="15.75" thickBot="1" x14ac:dyDescent="0.3">
      <c r="A48" s="211"/>
      <c r="B48" s="213"/>
      <c r="C48" s="214"/>
      <c r="D48" s="214"/>
      <c r="E48" s="214"/>
      <c r="F48" s="214"/>
      <c r="G48" s="214"/>
      <c r="H48" s="214"/>
      <c r="I48" s="214"/>
      <c r="J48" s="214"/>
      <c r="K48" s="214"/>
    </row>
    <row r="49" spans="1:11" x14ac:dyDescent="0.25">
      <c r="A49" s="211"/>
      <c r="B49" s="213"/>
      <c r="C49" s="196"/>
      <c r="D49" s="214"/>
      <c r="E49" s="199" t="s">
        <v>96</v>
      </c>
      <c r="F49" s="230" t="s">
        <v>1375</v>
      </c>
      <c r="G49" s="231"/>
      <c r="H49" s="214"/>
      <c r="I49" s="214"/>
      <c r="J49" s="214"/>
      <c r="K49" s="214"/>
    </row>
    <row r="50" spans="1:11" ht="15.75" thickBot="1" x14ac:dyDescent="0.3">
      <c r="A50" s="211"/>
      <c r="B50" s="213"/>
      <c r="C50" s="177"/>
      <c r="D50" s="214"/>
      <c r="E50" s="232" t="s">
        <v>1376</v>
      </c>
      <c r="F50" s="233" t="s">
        <v>1377</v>
      </c>
      <c r="G50" s="234"/>
      <c r="H50" s="214"/>
      <c r="I50" s="214"/>
      <c r="J50" s="214"/>
      <c r="K50" s="214"/>
    </row>
    <row r="51" spans="1:11" x14ac:dyDescent="0.25">
      <c r="A51" s="211"/>
      <c r="B51" s="158" t="s">
        <v>1378</v>
      </c>
      <c r="C51" s="235" t="s">
        <v>1379</v>
      </c>
      <c r="D51" s="236"/>
      <c r="E51" s="237">
        <v>0</v>
      </c>
      <c r="F51" s="238"/>
      <c r="G51" s="239"/>
      <c r="H51" s="149"/>
      <c r="I51" s="149"/>
      <c r="J51" s="149"/>
      <c r="K51" s="149"/>
    </row>
    <row r="52" spans="1:11" x14ac:dyDescent="0.25">
      <c r="A52" s="223"/>
      <c r="B52" s="182"/>
      <c r="C52" s="240" t="s">
        <v>1380</v>
      </c>
      <c r="D52" s="241"/>
      <c r="E52" s="242">
        <v>0</v>
      </c>
      <c r="F52" s="243"/>
      <c r="G52" s="244"/>
      <c r="H52" s="144"/>
      <c r="I52" s="144"/>
      <c r="J52" s="144"/>
      <c r="K52" s="144"/>
    </row>
    <row r="53" spans="1:11" x14ac:dyDescent="0.25">
      <c r="A53" s="211"/>
      <c r="B53" s="182"/>
      <c r="C53" s="240" t="s">
        <v>1381</v>
      </c>
      <c r="D53" s="245"/>
      <c r="E53" s="242">
        <f>'A. HTT General'!$C$38</f>
        <v>38864</v>
      </c>
      <c r="F53" s="246"/>
      <c r="G53" s="247"/>
      <c r="H53" s="149"/>
      <c r="I53" s="149"/>
      <c r="J53" s="149"/>
      <c r="K53" s="149"/>
    </row>
    <row r="54" spans="1:11" ht="15.75" thickBot="1" x14ac:dyDescent="0.3">
      <c r="A54" s="211"/>
      <c r="B54" s="182"/>
      <c r="C54" s="248" t="s">
        <v>1382</v>
      </c>
      <c r="D54" s="249"/>
      <c r="E54" s="250">
        <v>0</v>
      </c>
      <c r="F54" s="251"/>
      <c r="G54" s="252"/>
      <c r="H54" s="149"/>
      <c r="I54" s="149"/>
      <c r="J54" s="149"/>
      <c r="K54" s="149"/>
    </row>
    <row r="55" spans="1:11" ht="15.75" thickBot="1" x14ac:dyDescent="0.3">
      <c r="A55" s="211"/>
      <c r="B55" s="253"/>
      <c r="C55" s="254" t="s">
        <v>96</v>
      </c>
      <c r="D55" s="255"/>
      <c r="E55" s="256">
        <f>SUM(E51:E54)</f>
        <v>38864</v>
      </c>
      <c r="F55" s="257"/>
      <c r="G55" s="258"/>
      <c r="H55" s="149"/>
      <c r="I55" s="149"/>
      <c r="J55" s="149"/>
      <c r="K55" s="149"/>
    </row>
    <row r="56" spans="1:11" ht="15.75" thickBot="1" x14ac:dyDescent="0.3">
      <c r="A56" s="211"/>
      <c r="B56" s="149"/>
      <c r="C56" s="149"/>
      <c r="D56" s="149"/>
      <c r="E56" s="259"/>
      <c r="F56" s="149"/>
      <c r="G56" s="149"/>
      <c r="H56" s="149"/>
      <c r="I56" s="149"/>
      <c r="J56" s="149"/>
      <c r="K56" s="149"/>
    </row>
    <row r="57" spans="1:11" ht="15.75" thickBot="1" x14ac:dyDescent="0.3">
      <c r="A57" s="211"/>
      <c r="B57" s="253" t="s">
        <v>1383</v>
      </c>
      <c r="C57" s="255"/>
      <c r="D57" s="260"/>
      <c r="E57" s="242">
        <f>'A. HTT General'!$C$39</f>
        <v>26787</v>
      </c>
      <c r="F57" s="149"/>
      <c r="G57" s="149"/>
      <c r="H57" s="149"/>
      <c r="I57" s="149"/>
      <c r="J57" s="149"/>
      <c r="K57" s="149"/>
    </row>
    <row r="58" spans="1:11" x14ac:dyDescent="0.25">
      <c r="A58" s="211"/>
      <c r="B58" s="149"/>
      <c r="C58" s="149"/>
      <c r="D58" s="149"/>
      <c r="E58" s="149"/>
      <c r="F58" s="149"/>
      <c r="G58" s="149"/>
      <c r="H58" s="149"/>
      <c r="I58" s="149"/>
      <c r="J58" s="149"/>
      <c r="K58" s="149"/>
    </row>
    <row r="59" spans="1:11" x14ac:dyDescent="0.25">
      <c r="A59" s="211"/>
      <c r="B59" s="149"/>
      <c r="C59" s="149"/>
      <c r="D59" s="149"/>
      <c r="E59" s="149"/>
      <c r="F59" s="149"/>
      <c r="G59" s="149"/>
      <c r="H59" s="149"/>
      <c r="I59" s="149"/>
      <c r="J59" s="149"/>
      <c r="K59" s="149"/>
    </row>
    <row r="60" spans="1:11" x14ac:dyDescent="0.25">
      <c r="A60" s="211" t="s">
        <v>1384</v>
      </c>
      <c r="B60" s="213" t="s">
        <v>1385</v>
      </c>
      <c r="C60" s="214"/>
      <c r="D60" s="214"/>
      <c r="E60" s="214"/>
      <c r="F60" s="214"/>
      <c r="G60" s="214"/>
      <c r="H60" s="214"/>
      <c r="I60" s="214"/>
      <c r="J60" s="214"/>
      <c r="K60" s="214"/>
    </row>
    <row r="61" spans="1:11" ht="15.75" thickBot="1" x14ac:dyDescent="0.3">
      <c r="A61" s="211"/>
      <c r="B61" s="213"/>
      <c r="C61" s="214"/>
      <c r="D61" s="214"/>
      <c r="E61" s="214"/>
      <c r="F61" s="214"/>
      <c r="G61" s="214"/>
      <c r="H61" s="214"/>
      <c r="I61" s="214"/>
      <c r="J61" s="214"/>
      <c r="K61" s="214"/>
    </row>
    <row r="62" spans="1:11" ht="15.75" thickBot="1" x14ac:dyDescent="0.3">
      <c r="A62" s="211"/>
      <c r="B62" s="261"/>
      <c r="C62" s="262" t="s">
        <v>1386</v>
      </c>
      <c r="D62" s="263" t="s">
        <v>1387</v>
      </c>
      <c r="E62" s="149"/>
      <c r="F62" s="149"/>
      <c r="G62" s="149"/>
      <c r="H62" s="149"/>
      <c r="I62" s="149"/>
      <c r="J62" s="149"/>
      <c r="K62" s="149"/>
    </row>
    <row r="63" spans="1:11" x14ac:dyDescent="0.25">
      <c r="A63" s="211"/>
      <c r="B63" s="182" t="s">
        <v>1388</v>
      </c>
      <c r="C63" s="264">
        <v>1.25</v>
      </c>
      <c r="D63" s="265">
        <f>E55/E57</f>
        <v>1.450853025721432</v>
      </c>
      <c r="E63" s="149"/>
      <c r="F63" s="149"/>
      <c r="G63" s="149"/>
      <c r="H63" s="149"/>
      <c r="I63" s="149"/>
      <c r="J63" s="149"/>
      <c r="K63" s="149"/>
    </row>
    <row r="64" spans="1:11" x14ac:dyDescent="0.25">
      <c r="A64" s="211"/>
      <c r="B64" s="163" t="s">
        <v>1389</v>
      </c>
      <c r="C64" s="266"/>
      <c r="D64" s="267"/>
      <c r="E64" s="149"/>
      <c r="F64" s="149"/>
      <c r="G64" s="149"/>
      <c r="H64" s="149"/>
      <c r="I64" s="149"/>
      <c r="J64" s="149"/>
      <c r="K64" s="149"/>
    </row>
    <row r="65" spans="1:11" ht="15.75" thickBot="1" x14ac:dyDescent="0.3">
      <c r="A65" s="211"/>
      <c r="B65" s="168" t="s">
        <v>1390</v>
      </c>
      <c r="C65" s="268"/>
      <c r="D65" s="269"/>
      <c r="E65" s="149"/>
      <c r="F65" s="149"/>
      <c r="G65" s="149"/>
      <c r="H65" s="149"/>
      <c r="I65" s="149"/>
      <c r="J65" s="149"/>
      <c r="K65" s="149"/>
    </row>
    <row r="66" spans="1:11" x14ac:dyDescent="0.25">
      <c r="A66" s="223"/>
      <c r="B66" s="176"/>
      <c r="C66" s="270"/>
      <c r="D66" s="176"/>
      <c r="E66" s="175"/>
      <c r="F66" s="144"/>
      <c r="G66" s="144"/>
      <c r="H66" s="144"/>
      <c r="I66" s="144"/>
      <c r="J66" s="144"/>
      <c r="K66" s="144"/>
    </row>
    <row r="67" spans="1:11" x14ac:dyDescent="0.25">
      <c r="A67" s="223"/>
      <c r="B67" s="176"/>
      <c r="C67" s="270"/>
      <c r="D67" s="176"/>
      <c r="E67" s="175"/>
      <c r="F67" s="144"/>
      <c r="G67" s="144"/>
      <c r="H67" s="144"/>
      <c r="I67" s="144"/>
      <c r="J67" s="144"/>
      <c r="K67" s="144"/>
    </row>
    <row r="68" spans="1:11" x14ac:dyDescent="0.25">
      <c r="A68" s="223" t="s">
        <v>1391</v>
      </c>
      <c r="B68" s="271" t="s">
        <v>1392</v>
      </c>
      <c r="C68" s="270"/>
      <c r="D68" s="176"/>
      <c r="E68" s="175"/>
      <c r="F68" s="144"/>
      <c r="G68" s="144"/>
      <c r="H68" s="144"/>
      <c r="I68" s="144"/>
      <c r="J68" s="144"/>
      <c r="K68" s="144"/>
    </row>
    <row r="69" spans="1:11" ht="15.75" thickBot="1" x14ac:dyDescent="0.3">
      <c r="A69" s="223"/>
      <c r="B69" s="176"/>
      <c r="C69" s="270"/>
      <c r="D69" s="176"/>
      <c r="E69" s="175"/>
      <c r="F69" s="144"/>
      <c r="G69" s="144"/>
      <c r="H69" s="144"/>
      <c r="I69" s="144"/>
      <c r="J69" s="144"/>
      <c r="K69" s="144"/>
    </row>
    <row r="70" spans="1:11" ht="15.75" thickBot="1" x14ac:dyDescent="0.3">
      <c r="A70" s="223"/>
      <c r="B70" s="176"/>
      <c r="C70" s="270"/>
      <c r="D70" s="176"/>
      <c r="E70" s="272" t="s">
        <v>1346</v>
      </c>
      <c r="F70" s="180" t="s">
        <v>1347</v>
      </c>
      <c r="G70" s="273" t="s">
        <v>1348</v>
      </c>
      <c r="H70" s="144"/>
      <c r="I70" s="144"/>
      <c r="J70" s="144"/>
      <c r="K70" s="144"/>
    </row>
    <row r="71" spans="1:11" s="555" customFormat="1" x14ac:dyDescent="0.25">
      <c r="A71" s="211"/>
      <c r="B71" s="158" t="s">
        <v>1393</v>
      </c>
      <c r="C71" s="159"/>
      <c r="D71" s="202" t="s">
        <v>1350</v>
      </c>
      <c r="E71" s="597" t="s">
        <v>1394</v>
      </c>
      <c r="F71" s="598"/>
      <c r="G71" s="599" t="s">
        <v>1357</v>
      </c>
      <c r="H71" s="210"/>
      <c r="I71" s="210"/>
      <c r="J71" s="210"/>
      <c r="K71" s="210"/>
    </row>
    <row r="72" spans="1:11" s="555" customFormat="1" x14ac:dyDescent="0.25">
      <c r="A72" s="211"/>
      <c r="B72" s="182"/>
      <c r="C72" s="183"/>
      <c r="D72" s="188" t="s">
        <v>1351</v>
      </c>
      <c r="E72" s="595" t="s">
        <v>1356</v>
      </c>
      <c r="F72" s="600"/>
      <c r="G72" s="601" t="s">
        <v>1357</v>
      </c>
      <c r="H72" s="210"/>
      <c r="I72" s="210"/>
      <c r="J72" s="210"/>
      <c r="K72" s="210"/>
    </row>
    <row r="73" spans="1:11" s="555" customFormat="1" ht="15.75" thickBot="1" x14ac:dyDescent="0.3">
      <c r="A73" s="211"/>
      <c r="B73" s="168"/>
      <c r="C73" s="169"/>
      <c r="D73" s="192" t="s">
        <v>1352</v>
      </c>
      <c r="E73" s="274"/>
      <c r="F73" s="275"/>
      <c r="G73" s="276"/>
      <c r="H73" s="210"/>
      <c r="I73" s="210"/>
      <c r="J73" s="210"/>
      <c r="K73" s="210"/>
    </row>
    <row r="74" spans="1:11" s="555" customFormat="1" x14ac:dyDescent="0.25">
      <c r="A74" s="211"/>
      <c r="B74" s="282"/>
      <c r="C74" s="282"/>
      <c r="D74" s="282"/>
      <c r="E74" s="210"/>
      <c r="F74" s="210"/>
      <c r="G74" s="210"/>
      <c r="H74" s="210"/>
      <c r="I74" s="210"/>
      <c r="J74" s="210"/>
      <c r="K74" s="210"/>
    </row>
    <row r="75" spans="1:11" s="555" customFormat="1" x14ac:dyDescent="0.25">
      <c r="A75" s="211"/>
      <c r="B75" s="282"/>
      <c r="C75" s="282"/>
      <c r="D75" s="282">
        <v>0</v>
      </c>
      <c r="E75" s="210"/>
      <c r="F75" s="210"/>
      <c r="G75" s="210"/>
      <c r="H75" s="210"/>
      <c r="I75" s="210"/>
      <c r="J75" s="210"/>
      <c r="K75" s="210"/>
    </row>
    <row r="76" spans="1:11" s="555" customFormat="1" x14ac:dyDescent="0.25">
      <c r="A76" s="223" t="s">
        <v>1395</v>
      </c>
      <c r="B76" s="277" t="s">
        <v>1396</v>
      </c>
      <c r="C76" s="278"/>
      <c r="D76" s="225"/>
      <c r="E76" s="225"/>
      <c r="F76" s="225"/>
      <c r="G76" s="225"/>
      <c r="H76" s="225"/>
      <c r="I76" s="225"/>
      <c r="J76" s="225"/>
      <c r="K76" s="225"/>
    </row>
    <row r="77" spans="1:11" s="555" customFormat="1" ht="15.75" thickBot="1" x14ac:dyDescent="0.3">
      <c r="A77" s="279"/>
      <c r="B77" s="280"/>
      <c r="C77" s="280"/>
      <c r="D77" s="210"/>
      <c r="E77" s="146"/>
      <c r="F77" s="210"/>
      <c r="G77" s="210"/>
      <c r="H77" s="210"/>
      <c r="I77" s="210"/>
      <c r="J77" s="210"/>
      <c r="K77" s="210"/>
    </row>
    <row r="78" spans="1:11" s="555" customFormat="1" ht="15.75" thickBot="1" x14ac:dyDescent="0.3">
      <c r="A78" s="211"/>
      <c r="B78" s="281" t="s">
        <v>1397</v>
      </c>
      <c r="C78" s="255"/>
      <c r="D78" s="260"/>
      <c r="E78" s="181" t="s">
        <v>1398</v>
      </c>
      <c r="F78" s="210"/>
      <c r="G78" s="282"/>
      <c r="H78" s="210"/>
      <c r="I78" s="210"/>
      <c r="J78" s="210"/>
      <c r="K78" s="210"/>
    </row>
    <row r="79" spans="1:11" s="555" customFormat="1" x14ac:dyDescent="0.25">
      <c r="A79" s="211"/>
      <c r="B79" s="163" t="s">
        <v>1399</v>
      </c>
      <c r="C79" s="164"/>
      <c r="D79" s="245"/>
      <c r="E79" s="602">
        <v>562</v>
      </c>
      <c r="F79" s="210"/>
      <c r="G79" s="282"/>
      <c r="H79" s="210"/>
      <c r="I79" s="210"/>
      <c r="J79" s="210"/>
      <c r="K79" s="210"/>
    </row>
    <row r="80" spans="1:11" s="555" customFormat="1" x14ac:dyDescent="0.25">
      <c r="A80" s="211"/>
      <c r="B80" s="163" t="s">
        <v>1400</v>
      </c>
      <c r="C80" s="164"/>
      <c r="D80" s="245"/>
      <c r="E80" s="602">
        <v>0</v>
      </c>
      <c r="F80" s="210"/>
      <c r="G80" s="282"/>
      <c r="H80" s="210"/>
      <c r="I80" s="210"/>
      <c r="J80" s="210"/>
      <c r="K80" s="210"/>
    </row>
    <row r="81" spans="1:11" s="555" customFormat="1" ht="15.75" thickBot="1" x14ac:dyDescent="0.3">
      <c r="A81" s="211"/>
      <c r="B81" s="219" t="s">
        <v>1401</v>
      </c>
      <c r="C81" s="220"/>
      <c r="D81" s="283"/>
      <c r="E81" s="603">
        <v>0</v>
      </c>
      <c r="F81" s="210"/>
      <c r="G81" s="282"/>
      <c r="H81" s="210"/>
      <c r="I81" s="210"/>
      <c r="J81" s="210"/>
      <c r="K81" s="210"/>
    </row>
    <row r="82" spans="1:11" s="555" customFormat="1" ht="15.75" thickBot="1" x14ac:dyDescent="0.3">
      <c r="A82" s="211"/>
      <c r="B82" s="253"/>
      <c r="C82" s="255"/>
      <c r="D82" s="284" t="s">
        <v>1402</v>
      </c>
      <c r="E82" s="285">
        <f>SUM(E79:E81)</f>
        <v>562</v>
      </c>
      <c r="F82" s="210"/>
      <c r="G82" s="282"/>
      <c r="H82" s="210"/>
      <c r="I82" s="210"/>
      <c r="J82" s="210"/>
      <c r="K82" s="210"/>
    </row>
    <row r="83" spans="1:11" s="555" customFormat="1" x14ac:dyDescent="0.25">
      <c r="A83" s="211"/>
      <c r="B83" s="286" t="s">
        <v>1383</v>
      </c>
      <c r="C83" s="287"/>
      <c r="D83" s="288"/>
      <c r="E83" s="289">
        <f>E57</f>
        <v>26787</v>
      </c>
      <c r="F83" s="210"/>
      <c r="G83" s="282"/>
      <c r="H83" s="210"/>
      <c r="I83" s="210"/>
      <c r="J83" s="210"/>
      <c r="K83" s="210"/>
    </row>
    <row r="84" spans="1:11" s="555" customFormat="1" ht="15.75" thickBot="1" x14ac:dyDescent="0.3">
      <c r="A84" s="211"/>
      <c r="B84" s="290" t="s">
        <v>1403</v>
      </c>
      <c r="C84" s="291"/>
      <c r="D84" s="249"/>
      <c r="E84" s="604">
        <v>0</v>
      </c>
      <c r="F84" s="210"/>
      <c r="G84" s="282"/>
      <c r="H84" s="210"/>
      <c r="I84" s="210"/>
      <c r="J84" s="210"/>
      <c r="K84" s="210"/>
    </row>
    <row r="85" spans="1:11" s="555" customFormat="1" ht="15.75" thickBot="1" x14ac:dyDescent="0.3">
      <c r="A85" s="211"/>
      <c r="B85" s="253"/>
      <c r="C85" s="255"/>
      <c r="D85" s="284" t="s">
        <v>1404</v>
      </c>
      <c r="E85" s="285">
        <f>SUM(E83:E84)</f>
        <v>26787</v>
      </c>
      <c r="F85" s="210"/>
      <c r="G85" s="282"/>
      <c r="H85" s="210"/>
      <c r="I85" s="210"/>
      <c r="J85" s="210"/>
      <c r="K85" s="210"/>
    </row>
    <row r="86" spans="1:11" s="555" customFormat="1" ht="15.75" thickBot="1" x14ac:dyDescent="0.3">
      <c r="A86" s="211"/>
      <c r="B86" s="281" t="s">
        <v>1405</v>
      </c>
      <c r="C86" s="255"/>
      <c r="D86" s="260"/>
      <c r="E86" s="285">
        <f>E82+E85</f>
        <v>27349</v>
      </c>
      <c r="F86" s="210"/>
      <c r="G86" s="282"/>
      <c r="H86" s="210"/>
      <c r="I86" s="210"/>
      <c r="J86" s="210"/>
      <c r="K86" s="210"/>
    </row>
    <row r="87" spans="1:11" x14ac:dyDescent="0.25">
      <c r="A87" s="211"/>
      <c r="B87" s="149"/>
      <c r="C87" s="149"/>
      <c r="D87" s="149"/>
      <c r="E87" s="149"/>
      <c r="F87" s="149"/>
      <c r="G87" s="149"/>
      <c r="H87" s="149"/>
      <c r="I87" s="149"/>
      <c r="J87" s="149"/>
      <c r="K87" s="149"/>
    </row>
    <row r="88" spans="1:11" x14ac:dyDescent="0.25">
      <c r="A88" s="211"/>
      <c r="B88" s="149"/>
      <c r="C88" s="149"/>
      <c r="D88" s="149"/>
      <c r="E88" s="149"/>
      <c r="F88" s="149"/>
      <c r="G88" s="149"/>
      <c r="H88" s="149"/>
      <c r="I88" s="149"/>
      <c r="J88" s="149"/>
      <c r="K88" s="149"/>
    </row>
    <row r="89" spans="1:11" x14ac:dyDescent="0.25">
      <c r="A89" s="211" t="s">
        <v>1406</v>
      </c>
      <c r="B89" s="277" t="s">
        <v>1407</v>
      </c>
      <c r="C89" s="210"/>
      <c r="D89" s="210"/>
      <c r="E89" s="292"/>
      <c r="F89" s="210"/>
      <c r="G89" s="282"/>
      <c r="H89" s="210"/>
      <c r="I89" s="210"/>
      <c r="J89" s="210"/>
      <c r="K89" s="210"/>
    </row>
    <row r="90" spans="1:11" x14ac:dyDescent="0.25">
      <c r="A90" s="211"/>
      <c r="B90" s="210"/>
      <c r="C90" s="210"/>
      <c r="D90" s="210"/>
      <c r="E90" s="292"/>
      <c r="F90" s="210"/>
      <c r="G90" s="282"/>
      <c r="H90" s="210"/>
      <c r="I90" s="210"/>
      <c r="J90" s="210"/>
      <c r="K90" s="210"/>
    </row>
    <row r="91" spans="1:11" x14ac:dyDescent="0.25">
      <c r="A91" s="210">
        <v>0</v>
      </c>
      <c r="B91" s="293" t="s">
        <v>1408</v>
      </c>
      <c r="C91" s="210"/>
      <c r="D91" s="210"/>
      <c r="E91" s="292"/>
      <c r="F91" s="210"/>
      <c r="G91" s="282"/>
      <c r="H91" s="210"/>
      <c r="I91" s="210"/>
      <c r="J91" s="210"/>
      <c r="K91" s="210"/>
    </row>
    <row r="92" spans="1:11" x14ac:dyDescent="0.25">
      <c r="A92" s="210"/>
      <c r="B92" s="293" t="s">
        <v>1409</v>
      </c>
      <c r="C92" s="294"/>
      <c r="D92" s="294"/>
      <c r="E92" s="292"/>
      <c r="F92" s="210"/>
      <c r="G92" s="282"/>
      <c r="H92" s="210"/>
      <c r="I92" s="210"/>
      <c r="J92" s="210"/>
      <c r="K92" s="210"/>
    </row>
    <row r="93" spans="1:11" x14ac:dyDescent="0.25">
      <c r="A93" s="210"/>
      <c r="B93" s="293" t="s">
        <v>1410</v>
      </c>
      <c r="C93" s="294"/>
      <c r="D93" s="294"/>
      <c r="E93" s="292"/>
      <c r="F93" s="210"/>
      <c r="G93" s="282"/>
      <c r="H93" s="210"/>
      <c r="I93" s="210"/>
      <c r="J93" s="210"/>
      <c r="K93" s="210"/>
    </row>
    <row r="94" spans="1:11" x14ac:dyDescent="0.25">
      <c r="A94" s="210"/>
      <c r="B94" s="293" t="s">
        <v>1411</v>
      </c>
      <c r="C94" s="294"/>
      <c r="D94" s="294"/>
      <c r="E94" s="292"/>
      <c r="F94" s="210"/>
      <c r="G94" s="282"/>
      <c r="H94" s="210"/>
      <c r="I94" s="210"/>
      <c r="J94" s="210"/>
      <c r="K94" s="210"/>
    </row>
    <row r="95" spans="1:11" x14ac:dyDescent="0.25">
      <c r="A95" s="210"/>
      <c r="B95" s="293" t="s">
        <v>1412</v>
      </c>
      <c r="C95" s="294"/>
      <c r="D95" s="294"/>
      <c r="E95" s="292"/>
      <c r="F95" s="210"/>
      <c r="G95" s="282"/>
      <c r="H95" s="210"/>
      <c r="I95" s="210"/>
      <c r="J95" s="210"/>
      <c r="K95" s="210"/>
    </row>
    <row r="96" spans="1:11" x14ac:dyDescent="0.25">
      <c r="A96" s="211"/>
      <c r="B96" s="210"/>
      <c r="C96" s="295" t="s">
        <v>1413</v>
      </c>
      <c r="D96" s="294"/>
      <c r="E96" s="292"/>
      <c r="F96" s="210"/>
      <c r="G96" s="282"/>
      <c r="H96" s="210"/>
      <c r="I96" s="210"/>
      <c r="J96" s="210"/>
      <c r="K96" s="210"/>
    </row>
    <row r="97" spans="1:11" x14ac:dyDescent="0.25">
      <c r="A97" s="211"/>
      <c r="B97" s="210"/>
      <c r="C97" s="295" t="s">
        <v>1414</v>
      </c>
      <c r="D97" s="294"/>
      <c r="E97" s="292"/>
      <c r="F97" s="210"/>
      <c r="G97" s="282"/>
      <c r="H97" s="210"/>
      <c r="I97" s="210"/>
      <c r="J97" s="210"/>
      <c r="K97" s="210"/>
    </row>
    <row r="98" spans="1:11" x14ac:dyDescent="0.25">
      <c r="A98" s="211"/>
      <c r="B98" s="210"/>
      <c r="C98" s="295" t="s">
        <v>1415</v>
      </c>
      <c r="D98" s="294"/>
      <c r="E98" s="292"/>
      <c r="F98" s="210"/>
      <c r="G98" s="282"/>
      <c r="H98" s="210"/>
      <c r="I98" s="210"/>
      <c r="J98" s="210"/>
      <c r="K98" s="210"/>
    </row>
    <row r="99" spans="1:11" x14ac:dyDescent="0.25">
      <c r="A99" s="211"/>
      <c r="B99" s="296" t="s">
        <v>1416</v>
      </c>
      <c r="C99" s="294"/>
      <c r="D99" s="294"/>
      <c r="E99" s="292"/>
      <c r="F99" s="210"/>
      <c r="G99" s="282"/>
      <c r="H99" s="210"/>
      <c r="I99" s="210"/>
      <c r="J99" s="210"/>
      <c r="K99" s="210"/>
    </row>
    <row r="100" spans="1:11" x14ac:dyDescent="0.25">
      <c r="A100" s="211"/>
      <c r="B100" s="296" t="s">
        <v>1417</v>
      </c>
      <c r="C100" s="210"/>
      <c r="D100" s="210"/>
      <c r="E100" s="292"/>
      <c r="F100" s="210"/>
      <c r="G100" s="282"/>
      <c r="H100" s="210"/>
      <c r="I100" s="210"/>
      <c r="J100" s="210"/>
      <c r="K100" s="210"/>
    </row>
    <row r="101" spans="1:11" x14ac:dyDescent="0.25">
      <c r="A101" s="211"/>
      <c r="B101" s="210"/>
      <c r="C101" s="210"/>
      <c r="D101" s="210"/>
      <c r="E101" s="210"/>
      <c r="F101" s="210"/>
      <c r="G101" s="210"/>
      <c r="H101" s="210"/>
      <c r="I101" s="210"/>
      <c r="J101" s="210"/>
      <c r="K101" s="210"/>
    </row>
    <row r="102" spans="1:11" x14ac:dyDescent="0.25">
      <c r="A102" s="211" t="s">
        <v>1418</v>
      </c>
      <c r="B102" s="277" t="s">
        <v>1419</v>
      </c>
      <c r="C102" s="214"/>
      <c r="D102" s="297" t="s">
        <v>1420</v>
      </c>
      <c r="E102" s="297"/>
      <c r="F102" s="225"/>
      <c r="G102" s="210"/>
      <c r="H102" s="210"/>
      <c r="I102" s="210"/>
      <c r="J102" s="210"/>
      <c r="K102" s="210"/>
    </row>
    <row r="103" spans="1:11" x14ac:dyDescent="0.25">
      <c r="A103" s="211"/>
      <c r="B103" s="149"/>
      <c r="C103" s="149"/>
      <c r="D103" s="149"/>
      <c r="E103" s="149"/>
      <c r="F103" s="149"/>
      <c r="G103" s="149"/>
      <c r="H103" s="149"/>
      <c r="I103" s="149"/>
      <c r="J103" s="149"/>
      <c r="K103" s="149"/>
    </row>
    <row r="104" spans="1:11" x14ac:dyDescent="0.25">
      <c r="A104" s="211"/>
      <c r="B104" s="149"/>
      <c r="C104" s="149"/>
      <c r="D104" s="149"/>
      <c r="E104" s="149"/>
      <c r="F104" s="149"/>
      <c r="G104" s="149"/>
      <c r="H104" s="149"/>
      <c r="I104" s="149"/>
      <c r="J104" s="149"/>
      <c r="K104" s="149"/>
    </row>
    <row r="105" spans="1:11" x14ac:dyDescent="0.25">
      <c r="A105" s="211"/>
      <c r="B105" s="149"/>
      <c r="C105" s="149"/>
      <c r="D105" s="149"/>
      <c r="E105" s="149"/>
      <c r="F105" s="149"/>
      <c r="G105" s="149"/>
      <c r="H105" s="149"/>
      <c r="I105" s="144"/>
      <c r="J105" s="144"/>
      <c r="K105" s="149"/>
    </row>
    <row r="106" spans="1:11" x14ac:dyDescent="0.25">
      <c r="A106" s="156">
        <v>3</v>
      </c>
      <c r="B106" s="142" t="s">
        <v>1421</v>
      </c>
      <c r="C106" s="142"/>
      <c r="D106" s="142"/>
      <c r="E106" s="142"/>
      <c r="F106" s="142"/>
      <c r="G106" s="142"/>
      <c r="H106" s="142"/>
      <c r="I106" s="157"/>
      <c r="J106" s="157"/>
      <c r="K106" s="157"/>
    </row>
    <row r="107" spans="1:11" x14ac:dyDescent="0.25">
      <c r="A107" s="145"/>
      <c r="B107" s="149"/>
      <c r="C107" s="149"/>
      <c r="D107" s="149"/>
      <c r="E107" s="149"/>
      <c r="F107" s="149"/>
      <c r="G107" s="149"/>
      <c r="H107" s="149"/>
      <c r="I107" s="149"/>
      <c r="J107" s="149"/>
      <c r="K107" s="149"/>
    </row>
    <row r="108" spans="1:11" x14ac:dyDescent="0.25">
      <c r="A108" s="145" t="s">
        <v>1422</v>
      </c>
      <c r="B108" s="298" t="s">
        <v>1423</v>
      </c>
      <c r="C108" s="148"/>
      <c r="D108" s="148"/>
      <c r="E108" s="148"/>
      <c r="F108" s="148"/>
      <c r="G108" s="148"/>
      <c r="H108" s="148"/>
      <c r="I108" s="148"/>
      <c r="J108" s="148"/>
      <c r="K108" s="149"/>
    </row>
    <row r="109" spans="1:11" ht="15.75" thickBot="1" x14ac:dyDescent="0.3">
      <c r="A109" s="145"/>
      <c r="B109" s="148"/>
      <c r="C109" s="148"/>
      <c r="D109" s="148"/>
      <c r="E109" s="148"/>
      <c r="F109" s="148"/>
      <c r="G109" s="148"/>
      <c r="H109" s="148"/>
      <c r="I109" s="148"/>
      <c r="J109" s="148"/>
      <c r="K109" s="149"/>
    </row>
    <row r="110" spans="1:11" ht="15.75" thickBot="1" x14ac:dyDescent="0.3">
      <c r="A110" s="145"/>
      <c r="B110" s="299"/>
      <c r="C110" s="300"/>
      <c r="D110" s="301" t="s">
        <v>1424</v>
      </c>
      <c r="E110" s="302" t="s">
        <v>1425</v>
      </c>
      <c r="F110" s="303" t="s">
        <v>1426</v>
      </c>
      <c r="G110" s="304"/>
      <c r="H110" s="148"/>
      <c r="I110" s="148"/>
      <c r="J110" s="149"/>
      <c r="K110" s="149"/>
    </row>
    <row r="111" spans="1:11" x14ac:dyDescent="0.25">
      <c r="A111" s="145"/>
      <c r="B111" s="182" t="s">
        <v>1427</v>
      </c>
      <c r="C111" s="183"/>
      <c r="D111" s="305"/>
      <c r="E111" s="306"/>
      <c r="F111" s="307"/>
      <c r="G111" s="308"/>
      <c r="H111" s="148"/>
      <c r="I111" s="148"/>
      <c r="J111" s="149"/>
      <c r="K111" s="149"/>
    </row>
    <row r="112" spans="1:11" s="555" customFormat="1" x14ac:dyDescent="0.25">
      <c r="A112" s="211"/>
      <c r="B112" s="163" t="s">
        <v>482</v>
      </c>
      <c r="C112" s="164"/>
      <c r="D112" s="605">
        <v>60.5</v>
      </c>
      <c r="E112" s="606">
        <v>80.099999999999994</v>
      </c>
      <c r="F112" s="309" t="s">
        <v>1428</v>
      </c>
      <c r="G112" s="310"/>
      <c r="H112" s="282"/>
      <c r="I112" s="282"/>
      <c r="J112" s="210"/>
      <c r="K112" s="210"/>
    </row>
    <row r="113" spans="1:11" x14ac:dyDescent="0.25">
      <c r="A113" s="145"/>
      <c r="B113" s="163" t="s">
        <v>484</v>
      </c>
      <c r="C113" s="311"/>
      <c r="D113" s="312"/>
      <c r="E113" s="313"/>
      <c r="F113" s="314"/>
      <c r="G113" s="167"/>
      <c r="H113" s="148"/>
      <c r="I113" s="148"/>
      <c r="J113" s="149"/>
      <c r="K113" s="149"/>
    </row>
    <row r="114" spans="1:11" ht="15.75" thickBot="1" x14ac:dyDescent="0.3">
      <c r="A114" s="145"/>
      <c r="B114" s="182" t="s">
        <v>1382</v>
      </c>
      <c r="C114" s="183"/>
      <c r="D114" s="315"/>
      <c r="E114" s="306"/>
      <c r="F114" s="316"/>
      <c r="G114" s="222"/>
      <c r="H114" s="148"/>
      <c r="I114" s="148"/>
      <c r="J114" s="149"/>
      <c r="K114" s="149"/>
    </row>
    <row r="115" spans="1:11" ht="15.75" thickBot="1" x14ac:dyDescent="0.3">
      <c r="A115" s="145"/>
      <c r="B115" s="253"/>
      <c r="C115" s="254" t="s">
        <v>1429</v>
      </c>
      <c r="D115" s="317">
        <f>SUM(D112:D114)</f>
        <v>60.5</v>
      </c>
      <c r="E115" s="318">
        <f>SUM(E111:E114)</f>
        <v>80.099999999999994</v>
      </c>
      <c r="F115" s="171"/>
      <c r="G115" s="282"/>
      <c r="H115" s="148"/>
      <c r="I115" s="148"/>
      <c r="J115" s="149"/>
      <c r="K115" s="149"/>
    </row>
    <row r="116" spans="1:11" ht="15.75" thickBot="1" x14ac:dyDescent="0.3">
      <c r="A116" s="319"/>
      <c r="B116" s="177"/>
      <c r="C116" s="320"/>
      <c r="D116" s="177"/>
      <c r="E116" s="321"/>
      <c r="F116" s="177"/>
      <c r="G116" s="196"/>
      <c r="H116" s="175"/>
      <c r="I116" s="175"/>
      <c r="J116" s="175"/>
      <c r="K116" s="175"/>
    </row>
    <row r="117" spans="1:11" s="555" customFormat="1" ht="15.75" thickBot="1" x14ac:dyDescent="0.3">
      <c r="A117" s="211"/>
      <c r="B117" s="168"/>
      <c r="C117" s="322" t="s">
        <v>1430</v>
      </c>
      <c r="D117" s="323">
        <f>E117</f>
        <v>33.6</v>
      </c>
      <c r="E117" s="607">
        <v>33.6</v>
      </c>
      <c r="F117" s="171" t="s">
        <v>1707</v>
      </c>
      <c r="G117" s="282"/>
      <c r="H117" s="282"/>
      <c r="I117" s="282"/>
      <c r="J117" s="210"/>
      <c r="K117" s="210"/>
    </row>
    <row r="118" spans="1:11" x14ac:dyDescent="0.25">
      <c r="A118" s="145"/>
      <c r="B118" s="148"/>
      <c r="C118" s="148"/>
      <c r="D118" s="148"/>
      <c r="E118" s="282"/>
      <c r="F118" s="148"/>
      <c r="G118" s="148"/>
      <c r="H118" s="148"/>
      <c r="I118" s="148"/>
      <c r="J118" s="148"/>
      <c r="K118" s="149"/>
    </row>
    <row r="119" spans="1:11" x14ac:dyDescent="0.25">
      <c r="A119" s="145"/>
      <c r="B119" s="148"/>
      <c r="C119" s="148"/>
      <c r="D119" s="148"/>
      <c r="E119" s="148"/>
      <c r="F119" s="148"/>
      <c r="G119" s="148"/>
      <c r="H119" s="148"/>
      <c r="I119" s="148"/>
      <c r="J119" s="148"/>
      <c r="K119" s="149"/>
    </row>
    <row r="120" spans="1:11" x14ac:dyDescent="0.25">
      <c r="A120" s="145" t="s">
        <v>1431</v>
      </c>
      <c r="B120" s="298" t="s">
        <v>1432</v>
      </c>
      <c r="C120" s="148"/>
      <c r="D120" s="148"/>
      <c r="E120" s="148"/>
      <c r="F120" s="148"/>
      <c r="G120" s="148"/>
      <c r="H120" s="148"/>
      <c r="I120" s="148"/>
      <c r="J120" s="148"/>
      <c r="K120" s="149"/>
    </row>
    <row r="121" spans="1:11" ht="15.75" thickBot="1" x14ac:dyDescent="0.3">
      <c r="A121" s="145"/>
      <c r="B121" s="148"/>
      <c r="C121" s="148"/>
      <c r="D121" s="148"/>
      <c r="E121" s="148"/>
      <c r="F121" s="148"/>
      <c r="G121" s="148"/>
      <c r="H121" s="148"/>
      <c r="I121" s="148"/>
      <c r="J121" s="148"/>
      <c r="K121" s="149"/>
    </row>
    <row r="122" spans="1:11" ht="15.75" thickBot="1" x14ac:dyDescent="0.3">
      <c r="A122" s="145"/>
      <c r="B122" s="324"/>
      <c r="C122" s="261"/>
      <c r="D122" s="179" t="s">
        <v>1433</v>
      </c>
      <c r="E122" s="180" t="s">
        <v>1306</v>
      </c>
      <c r="F122" s="325" t="s">
        <v>1307</v>
      </c>
      <c r="G122" s="180" t="s">
        <v>1308</v>
      </c>
      <c r="H122" s="180" t="s">
        <v>1309</v>
      </c>
      <c r="I122" s="180" t="s">
        <v>1310</v>
      </c>
      <c r="J122" s="181" t="s">
        <v>1311</v>
      </c>
      <c r="K122" s="148"/>
    </row>
    <row r="123" spans="1:11" x14ac:dyDescent="0.25">
      <c r="A123" s="145"/>
      <c r="B123" s="182" t="s">
        <v>1427</v>
      </c>
      <c r="C123" s="326"/>
      <c r="D123" s="327"/>
      <c r="E123" s="305"/>
      <c r="F123" s="305"/>
      <c r="G123" s="305"/>
      <c r="H123" s="305"/>
      <c r="I123" s="282"/>
      <c r="J123" s="328"/>
      <c r="K123" s="148"/>
    </row>
    <row r="124" spans="1:11" x14ac:dyDescent="0.25">
      <c r="A124" s="145"/>
      <c r="B124" s="163" t="s">
        <v>482</v>
      </c>
      <c r="C124" s="245"/>
      <c r="D124" s="329">
        <f>'A. HTT General'!$D$70</f>
        <v>708</v>
      </c>
      <c r="E124" s="329">
        <f>'A. HTT General'!$D$71</f>
        <v>1962</v>
      </c>
      <c r="F124" s="329">
        <f>'A. HTT General'!$D$72</f>
        <v>3636</v>
      </c>
      <c r="G124" s="329">
        <f>'A. HTT General'!$D$73</f>
        <v>5001</v>
      </c>
      <c r="H124" s="329">
        <f>'A. HTT General'!$D$74</f>
        <v>6845</v>
      </c>
      <c r="I124" s="329">
        <f>'A. HTT General'!$D$75</f>
        <v>20712</v>
      </c>
      <c r="J124" s="330">
        <f>'A. HTT General'!$D$76</f>
        <v>0</v>
      </c>
      <c r="K124" s="331" t="str">
        <f>IF(SUM(D124:J124)=ROUND(E55,0),"","ERREUR")</f>
        <v/>
      </c>
    </row>
    <row r="125" spans="1:11" x14ac:dyDescent="0.25">
      <c r="A125" s="145"/>
      <c r="B125" s="163" t="s">
        <v>484</v>
      </c>
      <c r="C125" s="245"/>
      <c r="D125" s="218"/>
      <c r="E125" s="312"/>
      <c r="F125" s="312"/>
      <c r="G125" s="312"/>
      <c r="H125" s="312"/>
      <c r="I125" s="166"/>
      <c r="J125" s="332"/>
      <c r="K125" s="148"/>
    </row>
    <row r="126" spans="1:11" ht="15.75" thickBot="1" x14ac:dyDescent="0.3">
      <c r="A126" s="145"/>
      <c r="B126" s="182" t="s">
        <v>1382</v>
      </c>
      <c r="C126" s="326"/>
      <c r="D126" s="327"/>
      <c r="E126" s="305"/>
      <c r="F126" s="305"/>
      <c r="G126" s="305"/>
      <c r="H126" s="305"/>
      <c r="I126" s="282"/>
      <c r="J126" s="328"/>
      <c r="K126" s="148"/>
    </row>
    <row r="127" spans="1:11" ht="15.75" thickBot="1" x14ac:dyDescent="0.3">
      <c r="A127" s="145"/>
      <c r="B127" s="253"/>
      <c r="C127" s="333" t="s">
        <v>1434</v>
      </c>
      <c r="D127" s="334">
        <f>SUM(D124:D126)</f>
        <v>708</v>
      </c>
      <c r="E127" s="334">
        <f t="shared" ref="E127:J127" si="0">SUM(E124:E126)</f>
        <v>1962</v>
      </c>
      <c r="F127" s="334">
        <f t="shared" si="0"/>
        <v>3636</v>
      </c>
      <c r="G127" s="334">
        <f t="shared" si="0"/>
        <v>5001</v>
      </c>
      <c r="H127" s="334">
        <f t="shared" si="0"/>
        <v>6845</v>
      </c>
      <c r="I127" s="334">
        <f t="shared" si="0"/>
        <v>20712</v>
      </c>
      <c r="J127" s="335">
        <f t="shared" si="0"/>
        <v>0</v>
      </c>
      <c r="K127" s="148"/>
    </row>
    <row r="128" spans="1:11" ht="15.75" thickBot="1" x14ac:dyDescent="0.3">
      <c r="A128" s="319"/>
      <c r="B128" s="177"/>
      <c r="C128" s="336"/>
      <c r="D128" s="337"/>
      <c r="E128" s="337"/>
      <c r="F128" s="337"/>
      <c r="G128" s="337"/>
      <c r="H128" s="337"/>
      <c r="I128" s="337"/>
      <c r="J128" s="337"/>
      <c r="K128" s="175"/>
    </row>
    <row r="129" spans="1:14" ht="15.75" thickBot="1" x14ac:dyDescent="0.3">
      <c r="A129" s="145"/>
      <c r="B129" s="168"/>
      <c r="C129" s="338" t="s">
        <v>1435</v>
      </c>
      <c r="D129" s="339">
        <f>D141</f>
        <v>5503</v>
      </c>
      <c r="E129" s="339">
        <f t="shared" ref="E129:J129" si="1">E141</f>
        <v>4450</v>
      </c>
      <c r="F129" s="339">
        <f t="shared" si="1"/>
        <v>3582</v>
      </c>
      <c r="G129" s="339">
        <f t="shared" si="1"/>
        <v>7430</v>
      </c>
      <c r="H129" s="339">
        <f t="shared" si="1"/>
        <v>4194</v>
      </c>
      <c r="I129" s="339">
        <f t="shared" si="1"/>
        <v>1628</v>
      </c>
      <c r="J129" s="335">
        <f t="shared" si="1"/>
        <v>0</v>
      </c>
      <c r="K129" s="148"/>
    </row>
    <row r="130" spans="1:14" x14ac:dyDescent="0.25">
      <c r="A130" s="145"/>
      <c r="B130" s="148"/>
      <c r="C130" s="148"/>
      <c r="D130" s="282"/>
      <c r="E130" s="282"/>
      <c r="F130" s="282"/>
      <c r="G130" s="282"/>
      <c r="H130" s="282"/>
      <c r="I130" s="282"/>
      <c r="J130" s="282"/>
      <c r="K130" s="148"/>
    </row>
    <row r="131" spans="1:14" x14ac:dyDescent="0.25">
      <c r="A131" s="145"/>
      <c r="B131" s="148"/>
      <c r="C131" s="148"/>
      <c r="D131" s="282"/>
      <c r="E131" s="282"/>
      <c r="F131" s="282"/>
      <c r="G131" s="282"/>
      <c r="H131" s="282"/>
      <c r="I131" s="282"/>
      <c r="J131" s="282"/>
      <c r="K131" s="148"/>
    </row>
    <row r="132" spans="1:14" x14ac:dyDescent="0.25">
      <c r="A132" s="145" t="s">
        <v>1436</v>
      </c>
      <c r="B132" s="298" t="s">
        <v>1437</v>
      </c>
      <c r="C132" s="148"/>
      <c r="D132" s="282"/>
      <c r="E132" s="282"/>
      <c r="F132" s="282"/>
      <c r="G132" s="282"/>
      <c r="H132" s="282"/>
      <c r="I132" s="282"/>
      <c r="J132" s="282"/>
      <c r="K132" s="148"/>
    </row>
    <row r="133" spans="1:14" ht="15.75" thickBot="1" x14ac:dyDescent="0.3">
      <c r="A133" s="145"/>
      <c r="B133" s="148"/>
      <c r="C133" s="148"/>
      <c r="D133" s="282"/>
      <c r="E133" s="282"/>
      <c r="F133" s="282"/>
      <c r="G133" s="282"/>
      <c r="H133" s="282"/>
      <c r="I133" s="282"/>
      <c r="J133" s="282"/>
      <c r="K133" s="148"/>
    </row>
    <row r="134" spans="1:14" ht="15.75" thickBot="1" x14ac:dyDescent="0.3">
      <c r="A134" s="145"/>
      <c r="B134" s="324"/>
      <c r="C134" s="261"/>
      <c r="D134" s="179" t="s">
        <v>1305</v>
      </c>
      <c r="E134" s="180" t="s">
        <v>1306</v>
      </c>
      <c r="F134" s="325" t="s">
        <v>1307</v>
      </c>
      <c r="G134" s="180" t="s">
        <v>1308</v>
      </c>
      <c r="H134" s="180" t="s">
        <v>1309</v>
      </c>
      <c r="I134" s="325" t="s">
        <v>1310</v>
      </c>
      <c r="J134" s="273" t="s">
        <v>1311</v>
      </c>
      <c r="K134" s="148"/>
    </row>
    <row r="135" spans="1:14" x14ac:dyDescent="0.25">
      <c r="A135" s="145"/>
      <c r="B135" s="182" t="s">
        <v>1427</v>
      </c>
      <c r="C135" s="326"/>
      <c r="D135" s="327"/>
      <c r="E135" s="305"/>
      <c r="F135" s="305"/>
      <c r="G135" s="305"/>
      <c r="H135" s="305"/>
      <c r="I135" s="282"/>
      <c r="J135" s="328"/>
      <c r="K135" s="148"/>
    </row>
    <row r="136" spans="1:14" x14ac:dyDescent="0.25">
      <c r="A136" s="145"/>
      <c r="B136" s="163" t="s">
        <v>482</v>
      </c>
      <c r="C136" s="245"/>
      <c r="D136" s="329">
        <f>'A. HTT General'!$C$70</f>
        <v>662</v>
      </c>
      <c r="E136" s="329">
        <f>'A. HTT General'!$C$71</f>
        <v>1649</v>
      </c>
      <c r="F136" s="329">
        <f>'A. HTT General'!$C$72</f>
        <v>2609</v>
      </c>
      <c r="G136" s="329">
        <f>'A. HTT General'!$C$73</f>
        <v>3512</v>
      </c>
      <c r="H136" s="329">
        <f>'A. HTT General'!$C$74</f>
        <v>3831</v>
      </c>
      <c r="I136" s="329">
        <f>'A. HTT General'!$C$75</f>
        <v>20751</v>
      </c>
      <c r="J136" s="330">
        <f>'A. HTT General'!$C$76</f>
        <v>5850</v>
      </c>
      <c r="K136" s="340" t="str">
        <f>IF(SUM(D136:J136)=ROUND(E55,0),"","ERREUR")</f>
        <v/>
      </c>
    </row>
    <row r="137" spans="1:14" x14ac:dyDescent="0.25">
      <c r="A137" s="145"/>
      <c r="B137" s="163" t="s">
        <v>484</v>
      </c>
      <c r="C137" s="245"/>
      <c r="D137" s="341"/>
      <c r="E137" s="342"/>
      <c r="F137" s="342"/>
      <c r="G137" s="342"/>
      <c r="H137" s="342"/>
      <c r="I137" s="343"/>
      <c r="J137" s="344"/>
      <c r="K137" s="340" t="str">
        <f>IF(SUM(D137:J137)=ROUND(E56,0),"","ERREUR")</f>
        <v/>
      </c>
    </row>
    <row r="138" spans="1:14" ht="15.75" thickBot="1" x14ac:dyDescent="0.3">
      <c r="A138" s="145"/>
      <c r="B138" s="182" t="s">
        <v>1382</v>
      </c>
      <c r="C138" s="326"/>
      <c r="D138" s="345"/>
      <c r="E138" s="315"/>
      <c r="F138" s="315"/>
      <c r="G138" s="315"/>
      <c r="H138" s="315"/>
      <c r="I138" s="196"/>
      <c r="J138" s="346"/>
      <c r="K138" s="331"/>
    </row>
    <row r="139" spans="1:14" ht="15.75" thickBot="1" x14ac:dyDescent="0.3">
      <c r="A139" s="145"/>
      <c r="B139" s="253"/>
      <c r="C139" s="333" t="s">
        <v>1438</v>
      </c>
      <c r="D139" s="347">
        <f>SUM(D135:D138)</f>
        <v>662</v>
      </c>
      <c r="E139" s="347">
        <f t="shared" ref="E139:J139" si="2">SUM(E135:E138)</f>
        <v>1649</v>
      </c>
      <c r="F139" s="347">
        <f t="shared" si="2"/>
        <v>2609</v>
      </c>
      <c r="G139" s="347">
        <f t="shared" si="2"/>
        <v>3512</v>
      </c>
      <c r="H139" s="347">
        <f t="shared" si="2"/>
        <v>3831</v>
      </c>
      <c r="I139" s="347">
        <f t="shared" si="2"/>
        <v>20751</v>
      </c>
      <c r="J139" s="348">
        <f t="shared" si="2"/>
        <v>5850</v>
      </c>
      <c r="K139" s="331" t="str">
        <f>IF(SUM(D139:J139)=ROUND(E55,0),"","ERREUR")</f>
        <v/>
      </c>
    </row>
    <row r="140" spans="1:14" ht="15.75" thickBot="1" x14ac:dyDescent="0.3">
      <c r="A140" s="319"/>
      <c r="B140" s="177"/>
      <c r="C140" s="336"/>
      <c r="D140" s="337"/>
      <c r="E140" s="337"/>
      <c r="F140" s="337"/>
      <c r="G140" s="337"/>
      <c r="H140" s="337"/>
      <c r="I140" s="337"/>
      <c r="J140" s="337"/>
      <c r="K140" s="331" t="str">
        <f>IF(SUM(D140:J140)=ROUND(E59,0),"","ERREUR")</f>
        <v/>
      </c>
    </row>
    <row r="141" spans="1:14" ht="15.75" thickBot="1" x14ac:dyDescent="0.3">
      <c r="A141" s="145"/>
      <c r="B141" s="349"/>
      <c r="C141" s="338" t="s">
        <v>1439</v>
      </c>
      <c r="D141" s="350">
        <f>D142</f>
        <v>5503</v>
      </c>
      <c r="E141" s="350">
        <f t="shared" ref="E141:J141" si="3">E142</f>
        <v>4450</v>
      </c>
      <c r="F141" s="350">
        <f t="shared" si="3"/>
        <v>3582</v>
      </c>
      <c r="G141" s="350">
        <f t="shared" si="3"/>
        <v>7430</v>
      </c>
      <c r="H141" s="350">
        <f t="shared" si="3"/>
        <v>4194</v>
      </c>
      <c r="I141" s="350">
        <f t="shared" si="3"/>
        <v>1628</v>
      </c>
      <c r="J141" s="348">
        <f t="shared" si="3"/>
        <v>0</v>
      </c>
      <c r="K141" s="331" t="str">
        <f>IF(SUM(D141:J141)=ROUND(E57,0),"","ERREUR")</f>
        <v/>
      </c>
      <c r="N141" t="s">
        <v>1707</v>
      </c>
    </row>
    <row r="142" spans="1:14" x14ac:dyDescent="0.25">
      <c r="A142" s="145"/>
      <c r="B142" s="351"/>
      <c r="C142" s="352" t="s">
        <v>1440</v>
      </c>
      <c r="D142" s="353">
        <f>'A. HTT General'!$C$93</f>
        <v>5503</v>
      </c>
      <c r="E142" s="353">
        <f>'A. HTT General'!$C$94</f>
        <v>4450</v>
      </c>
      <c r="F142" s="353">
        <f>'A. HTT General'!$C$95</f>
        <v>3582</v>
      </c>
      <c r="G142" s="353">
        <f>'A. HTT General'!$C$96</f>
        <v>7430</v>
      </c>
      <c r="H142" s="353">
        <f>'A. HTT General'!$C$97</f>
        <v>4194</v>
      </c>
      <c r="I142" s="353">
        <f>'A. HTT General'!$C$98</f>
        <v>1628</v>
      </c>
      <c r="J142" s="354">
        <f>'A. HTT General'!$C$99</f>
        <v>0</v>
      </c>
      <c r="K142" s="148"/>
    </row>
    <row r="143" spans="1:14" ht="15.75" thickBot="1" x14ac:dyDescent="0.3">
      <c r="A143" s="145"/>
      <c r="B143" s="355"/>
      <c r="C143" s="283" t="s">
        <v>1441</v>
      </c>
      <c r="D143" s="177"/>
      <c r="E143" s="356"/>
      <c r="F143" s="356"/>
      <c r="G143" s="356"/>
      <c r="H143" s="356"/>
      <c r="I143" s="228"/>
      <c r="J143" s="357"/>
      <c r="K143" s="148"/>
    </row>
    <row r="144" spans="1:14" x14ac:dyDescent="0.25">
      <c r="A144" s="145"/>
      <c r="B144" s="148"/>
      <c r="C144" s="148"/>
      <c r="D144" s="148"/>
      <c r="E144" s="148"/>
      <c r="F144" s="148"/>
      <c r="G144" s="148"/>
      <c r="H144" s="148"/>
      <c r="I144" s="148"/>
      <c r="J144" s="148"/>
      <c r="K144" s="149"/>
    </row>
    <row r="145" spans="1:11" x14ac:dyDescent="0.25">
      <c r="A145" s="145"/>
      <c r="B145" s="148"/>
      <c r="C145" s="148"/>
      <c r="D145" s="148"/>
      <c r="E145" s="148"/>
      <c r="F145" s="148"/>
      <c r="G145" s="148"/>
      <c r="H145" s="148"/>
      <c r="I145" s="148"/>
      <c r="J145" s="148"/>
      <c r="K145" s="149"/>
    </row>
    <row r="146" spans="1:11" x14ac:dyDescent="0.25">
      <c r="A146" s="145" t="s">
        <v>1442</v>
      </c>
      <c r="B146" s="213" t="s">
        <v>1443</v>
      </c>
      <c r="C146" s="149"/>
      <c r="D146" s="149"/>
      <c r="E146" s="149"/>
      <c r="F146" s="149"/>
      <c r="G146" s="149"/>
      <c r="H146" s="149"/>
      <c r="I146" s="149"/>
      <c r="J146" s="149"/>
      <c r="K146" s="149"/>
    </row>
    <row r="147" spans="1:11" ht="15.75" thickBot="1" x14ac:dyDescent="0.3">
      <c r="A147" s="145"/>
      <c r="B147" s="149"/>
      <c r="C147" s="149"/>
      <c r="D147" s="149"/>
      <c r="E147" s="149"/>
      <c r="F147" s="149"/>
      <c r="G147" s="149"/>
      <c r="H147" s="149"/>
      <c r="I147" s="149"/>
      <c r="J147" s="149"/>
      <c r="K147" s="149"/>
    </row>
    <row r="148" spans="1:11" ht="15.75" thickBot="1" x14ac:dyDescent="0.3">
      <c r="A148" s="145"/>
      <c r="B148" s="358" t="s">
        <v>1444</v>
      </c>
      <c r="C148" s="359" t="s">
        <v>1445</v>
      </c>
      <c r="D148" s="255"/>
      <c r="E148" s="255"/>
      <c r="F148" s="255"/>
      <c r="G148" s="255"/>
      <c r="H148" s="255"/>
      <c r="I148" s="255"/>
      <c r="J148" s="360"/>
      <c r="K148" s="149"/>
    </row>
    <row r="149" spans="1:11" s="555" customFormat="1" ht="15.75" thickBot="1" x14ac:dyDescent="0.3">
      <c r="A149" s="211"/>
      <c r="B149" s="361"/>
      <c r="C149" s="640" t="s">
        <v>2104</v>
      </c>
      <c r="D149" s="640"/>
      <c r="E149" s="640"/>
      <c r="F149" s="640"/>
      <c r="G149" s="640"/>
      <c r="H149" s="640"/>
      <c r="I149" s="640"/>
      <c r="J149" s="640"/>
      <c r="K149" s="210"/>
    </row>
    <row r="150" spans="1:11" s="555" customFormat="1" ht="54.75" customHeight="1" thickBot="1" x14ac:dyDescent="0.3">
      <c r="A150" s="211"/>
      <c r="B150" s="361"/>
      <c r="C150" s="640"/>
      <c r="D150" s="640"/>
      <c r="E150" s="640"/>
      <c r="F150" s="640"/>
      <c r="G150" s="640"/>
      <c r="H150" s="640"/>
      <c r="I150" s="640"/>
      <c r="J150" s="640"/>
      <c r="K150" s="210"/>
    </row>
    <row r="151" spans="1:11" s="555" customFormat="1" ht="15.75" thickBot="1" x14ac:dyDescent="0.3">
      <c r="A151" s="211"/>
      <c r="B151" s="361"/>
      <c r="C151" s="199" t="s">
        <v>686</v>
      </c>
      <c r="D151" s="362" t="s">
        <v>1446</v>
      </c>
      <c r="E151" s="637"/>
      <c r="F151" s="637"/>
      <c r="G151" s="637"/>
      <c r="H151" s="637"/>
      <c r="I151" s="637"/>
      <c r="J151" s="637"/>
      <c r="K151" s="210"/>
    </row>
    <row r="152" spans="1:11" s="555" customFormat="1" ht="15.75" thickBot="1" x14ac:dyDescent="0.3">
      <c r="A152" s="211"/>
      <c r="B152" s="202" t="s">
        <v>1447</v>
      </c>
      <c r="C152" s="363"/>
      <c r="D152" s="216"/>
      <c r="E152" s="637"/>
      <c r="F152" s="637"/>
      <c r="G152" s="637"/>
      <c r="H152" s="637"/>
      <c r="I152" s="637"/>
      <c r="J152" s="637"/>
      <c r="K152" s="210"/>
    </row>
    <row r="153" spans="1:11" s="555" customFormat="1" ht="15.75" thickBot="1" x14ac:dyDescent="0.3">
      <c r="A153" s="211"/>
      <c r="B153" s="364" t="s">
        <v>1448</v>
      </c>
      <c r="C153" s="365"/>
      <c r="D153" s="222"/>
      <c r="E153" s="637"/>
      <c r="F153" s="637"/>
      <c r="G153" s="637"/>
      <c r="H153" s="637"/>
      <c r="I153" s="637"/>
      <c r="J153" s="637"/>
      <c r="K153" s="210"/>
    </row>
    <row r="154" spans="1:11" s="555" customFormat="1" ht="15.75" thickBot="1" x14ac:dyDescent="0.3">
      <c r="A154" s="211"/>
      <c r="B154" s="358" t="s">
        <v>1449</v>
      </c>
      <c r="C154" s="255"/>
      <c r="D154" s="255"/>
      <c r="E154" s="255"/>
      <c r="F154" s="255"/>
      <c r="G154" s="255"/>
      <c r="H154" s="255"/>
      <c r="I154" s="255"/>
      <c r="J154" s="360"/>
      <c r="K154" s="210"/>
    </row>
    <row r="155" spans="1:11" s="555" customFormat="1" ht="15.75" thickBot="1" x14ac:dyDescent="0.3">
      <c r="A155" s="211"/>
      <c r="B155" s="361"/>
      <c r="C155" s="640" t="s">
        <v>1708</v>
      </c>
      <c r="D155" s="640"/>
      <c r="E155" s="640"/>
      <c r="F155" s="640"/>
      <c r="G155" s="640"/>
      <c r="H155" s="640"/>
      <c r="I155" s="640"/>
      <c r="J155" s="640"/>
      <c r="K155" s="210"/>
    </row>
    <row r="156" spans="1:11" s="555" customFormat="1" ht="25.5" customHeight="1" thickBot="1" x14ac:dyDescent="0.3">
      <c r="A156" s="211"/>
      <c r="B156" s="361"/>
      <c r="C156" s="640"/>
      <c r="D156" s="640"/>
      <c r="E156" s="640"/>
      <c r="F156" s="640"/>
      <c r="G156" s="640"/>
      <c r="H156" s="640"/>
      <c r="I156" s="640"/>
      <c r="J156" s="640"/>
      <c r="K156" s="210"/>
    </row>
    <row r="157" spans="1:11" s="555" customFormat="1" ht="15.75" thickBot="1" x14ac:dyDescent="0.3">
      <c r="A157" s="211"/>
      <c r="B157" s="361"/>
      <c r="C157" s="199" t="s">
        <v>686</v>
      </c>
      <c r="D157" s="362" t="s">
        <v>1446</v>
      </c>
      <c r="E157" s="637"/>
      <c r="F157" s="637"/>
      <c r="G157" s="637"/>
      <c r="H157" s="637"/>
      <c r="I157" s="637"/>
      <c r="J157" s="637"/>
      <c r="K157" s="210"/>
    </row>
    <row r="158" spans="1:11" s="555" customFormat="1" ht="15.75" thickBot="1" x14ac:dyDescent="0.3">
      <c r="A158" s="211"/>
      <c r="B158" s="202" t="s">
        <v>1447</v>
      </c>
      <c r="C158" s="363"/>
      <c r="D158" s="216"/>
      <c r="E158" s="637"/>
      <c r="F158" s="637"/>
      <c r="G158" s="637"/>
      <c r="H158" s="637"/>
      <c r="I158" s="637"/>
      <c r="J158" s="637"/>
      <c r="K158" s="210"/>
    </row>
    <row r="159" spans="1:11" s="555" customFormat="1" ht="15.75" thickBot="1" x14ac:dyDescent="0.3">
      <c r="A159" s="211"/>
      <c r="B159" s="364" t="s">
        <v>1448</v>
      </c>
      <c r="C159" s="365"/>
      <c r="D159" s="222"/>
      <c r="E159" s="637"/>
      <c r="F159" s="637"/>
      <c r="G159" s="637"/>
      <c r="H159" s="637"/>
      <c r="I159" s="637"/>
      <c r="J159" s="637"/>
      <c r="K159" s="210"/>
    </row>
    <row r="160" spans="1:11" x14ac:dyDescent="0.25">
      <c r="A160" s="145"/>
      <c r="B160" s="148"/>
      <c r="C160" s="148"/>
      <c r="D160" s="148"/>
      <c r="E160" s="149"/>
      <c r="F160" s="149"/>
      <c r="G160" s="149"/>
      <c r="H160" s="149"/>
      <c r="I160" s="149"/>
      <c r="J160" s="149"/>
      <c r="K160" s="149"/>
    </row>
    <row r="161" spans="1:11" x14ac:dyDescent="0.25">
      <c r="A161" s="145"/>
      <c r="B161" s="149"/>
      <c r="C161" s="149"/>
      <c r="D161" s="149"/>
      <c r="E161" s="149"/>
      <c r="F161" s="149"/>
      <c r="G161" s="149"/>
      <c r="H161" s="149"/>
      <c r="I161" s="149"/>
      <c r="J161" s="149"/>
      <c r="K161" s="149"/>
    </row>
    <row r="162" spans="1:11" ht="15.75" thickBot="1" x14ac:dyDescent="0.3">
      <c r="A162" s="145" t="s">
        <v>1450</v>
      </c>
      <c r="B162" s="213" t="s">
        <v>1451</v>
      </c>
      <c r="C162" s="149"/>
      <c r="D162" s="149"/>
      <c r="E162" s="149"/>
      <c r="F162" s="149"/>
      <c r="G162" s="149"/>
      <c r="H162" s="149"/>
      <c r="I162" s="149"/>
      <c r="J162" s="149"/>
      <c r="K162" s="149"/>
    </row>
    <row r="163" spans="1:11" x14ac:dyDescent="0.25">
      <c r="A163" s="145"/>
      <c r="B163" s="148"/>
      <c r="C163" s="198"/>
      <c r="D163" s="366" t="s">
        <v>1398</v>
      </c>
      <c r="E163" s="149"/>
      <c r="F163" s="210"/>
      <c r="G163" s="149"/>
      <c r="H163" s="149"/>
      <c r="I163" s="149"/>
      <c r="J163" s="149"/>
      <c r="K163" s="149"/>
    </row>
    <row r="164" spans="1:11" ht="15.75" thickBot="1" x14ac:dyDescent="0.3">
      <c r="A164" s="145"/>
      <c r="B164" s="324"/>
      <c r="C164" s="261"/>
      <c r="D164" s="367" t="s">
        <v>1452</v>
      </c>
      <c r="E164" s="149"/>
      <c r="F164" s="149"/>
      <c r="G164" s="149"/>
      <c r="H164" s="149"/>
      <c r="I164" s="149"/>
      <c r="J164" s="149"/>
      <c r="K164" s="149"/>
    </row>
    <row r="165" spans="1:11" x14ac:dyDescent="0.25">
      <c r="A165" s="145"/>
      <c r="B165" s="182" t="s">
        <v>1453</v>
      </c>
      <c r="C165" s="183"/>
      <c r="D165" s="368"/>
      <c r="E165" s="149"/>
      <c r="F165" s="149"/>
      <c r="G165" s="149"/>
      <c r="H165" s="149"/>
      <c r="I165" s="149"/>
      <c r="J165" s="149"/>
      <c r="K165" s="149"/>
    </row>
    <row r="166" spans="1:11" x14ac:dyDescent="0.25">
      <c r="A166" s="145"/>
      <c r="B166" s="163" t="s">
        <v>1454</v>
      </c>
      <c r="C166" s="245"/>
      <c r="D166" s="369"/>
      <c r="E166" s="149"/>
      <c r="F166" s="149"/>
      <c r="G166" s="149"/>
      <c r="H166" s="149"/>
      <c r="I166" s="149"/>
      <c r="J166" s="149"/>
      <c r="K166" s="149"/>
    </row>
    <row r="167" spans="1:11" x14ac:dyDescent="0.25">
      <c r="A167" s="145"/>
      <c r="B167" s="163" t="s">
        <v>1455</v>
      </c>
      <c r="C167" s="245"/>
      <c r="D167" s="369"/>
      <c r="E167" s="149"/>
      <c r="F167" s="149"/>
      <c r="G167" s="149"/>
      <c r="H167" s="149"/>
      <c r="I167" s="149"/>
      <c r="J167" s="149"/>
      <c r="K167" s="149"/>
    </row>
    <row r="168" spans="1:11" x14ac:dyDescent="0.25">
      <c r="A168" s="145"/>
      <c r="B168" s="290" t="s">
        <v>1382</v>
      </c>
      <c r="C168" s="188" t="s">
        <v>1456</v>
      </c>
      <c r="D168" s="369"/>
      <c r="E168" s="149"/>
      <c r="F168" s="149"/>
      <c r="G168" s="149"/>
      <c r="H168" s="149"/>
      <c r="I168" s="149"/>
      <c r="J168" s="149"/>
      <c r="K168" s="149"/>
    </row>
    <row r="169" spans="1:11" ht="15.75" thickBot="1" x14ac:dyDescent="0.3">
      <c r="A169" s="145"/>
      <c r="B169" s="182"/>
      <c r="C169" s="364" t="s">
        <v>94</v>
      </c>
      <c r="D169" s="370"/>
      <c r="E169" s="149"/>
      <c r="F169" s="149"/>
      <c r="G169" s="149"/>
      <c r="H169" s="149"/>
      <c r="I169" s="149"/>
      <c r="J169" s="149"/>
      <c r="K169" s="149"/>
    </row>
    <row r="170" spans="1:11" x14ac:dyDescent="0.25">
      <c r="A170" s="145"/>
      <c r="B170" s="371"/>
      <c r="C170" s="372" t="s">
        <v>1457</v>
      </c>
      <c r="D170" s="368"/>
      <c r="E170" s="149"/>
      <c r="F170" s="149"/>
      <c r="G170" s="149"/>
      <c r="H170" s="149"/>
      <c r="I170" s="149"/>
      <c r="J170" s="149"/>
      <c r="K170" s="149"/>
    </row>
    <row r="171" spans="1:11" ht="15.75" thickBot="1" x14ac:dyDescent="0.3">
      <c r="A171" s="145"/>
      <c r="B171" s="373"/>
      <c r="C171" s="374" t="s">
        <v>1458</v>
      </c>
      <c r="D171" s="375"/>
      <c r="E171" s="149"/>
      <c r="F171" s="149"/>
      <c r="G171" s="149"/>
      <c r="H171" s="149"/>
      <c r="I171" s="149"/>
      <c r="J171" s="149"/>
      <c r="K171" s="149"/>
    </row>
    <row r="172" spans="1:11" ht="15.75" thickBot="1" x14ac:dyDescent="0.3">
      <c r="A172" s="172"/>
      <c r="B172" s="376"/>
      <c r="C172" s="377"/>
      <c r="D172" s="378"/>
      <c r="E172" s="144"/>
      <c r="F172" s="144"/>
      <c r="G172" s="144"/>
      <c r="H172" s="144"/>
      <c r="I172" s="144"/>
      <c r="J172" s="144"/>
      <c r="K172" s="144"/>
    </row>
    <row r="173" spans="1:11" ht="15.75" thickBot="1" x14ac:dyDescent="0.3">
      <c r="A173" s="145"/>
      <c r="B173" s="379" t="s">
        <v>1459</v>
      </c>
      <c r="C173" s="380"/>
      <c r="D173" s="239"/>
      <c r="E173" s="181" t="s">
        <v>1460</v>
      </c>
      <c r="F173" s="149"/>
      <c r="G173" s="149"/>
      <c r="H173" s="149"/>
      <c r="I173" s="149"/>
      <c r="J173" s="149"/>
      <c r="K173" s="149"/>
    </row>
    <row r="174" spans="1:11" ht="15.75" thickBot="1" x14ac:dyDescent="0.3">
      <c r="A174" s="172"/>
      <c r="B174" s="373"/>
      <c r="C174" s="374" t="s">
        <v>1461</v>
      </c>
      <c r="D174" s="375"/>
      <c r="E174" s="375"/>
      <c r="F174" s="144"/>
      <c r="G174" s="144"/>
      <c r="H174" s="144"/>
      <c r="I174" s="144"/>
      <c r="J174" s="144"/>
      <c r="K174" s="144"/>
    </row>
    <row r="175" spans="1:11" x14ac:dyDescent="0.25">
      <c r="A175" s="172"/>
      <c r="B175" s="381"/>
      <c r="C175" s="382"/>
      <c r="D175" s="383"/>
      <c r="E175" s="144"/>
      <c r="F175" s="144"/>
      <c r="G175" s="144"/>
      <c r="H175" s="144"/>
      <c r="I175" s="144"/>
      <c r="J175" s="144"/>
      <c r="K175" s="144"/>
    </row>
    <row r="176" spans="1:11" x14ac:dyDescent="0.25">
      <c r="A176" s="145"/>
      <c r="B176" s="149"/>
      <c r="C176" s="384"/>
      <c r="D176" s="384"/>
      <c r="E176" s="149"/>
      <c r="F176" s="149"/>
      <c r="G176" s="149"/>
      <c r="H176" s="149"/>
      <c r="I176" s="149"/>
      <c r="J176" s="149"/>
      <c r="K176" s="149"/>
    </row>
    <row r="177" spans="1:11" x14ac:dyDescent="0.25">
      <c r="A177" s="145" t="s">
        <v>1462</v>
      </c>
      <c r="B177" s="213" t="s">
        <v>1463</v>
      </c>
      <c r="C177" s="384"/>
      <c r="D177" s="384"/>
      <c r="E177" s="149"/>
      <c r="F177" s="149"/>
      <c r="G177" s="149"/>
      <c r="H177" s="149"/>
      <c r="I177" s="149"/>
      <c r="J177" s="149"/>
      <c r="K177" s="149"/>
    </row>
    <row r="178" spans="1:11" ht="15.75" thickBot="1" x14ac:dyDescent="0.3">
      <c r="A178" s="145"/>
      <c r="B178" s="149"/>
      <c r="C178" s="384"/>
      <c r="D178" s="384"/>
      <c r="E178" s="149"/>
      <c r="F178" s="149"/>
      <c r="G178" s="149"/>
      <c r="H178" s="149"/>
      <c r="I178" s="149"/>
      <c r="J178" s="149"/>
      <c r="K178" s="149"/>
    </row>
    <row r="179" spans="1:11" ht="15.75" thickBot="1" x14ac:dyDescent="0.3">
      <c r="A179" s="145"/>
      <c r="B179" s="261"/>
      <c r="C179" s="272" t="s">
        <v>1398</v>
      </c>
      <c r="D179" s="181" t="s">
        <v>1446</v>
      </c>
      <c r="E179" s="149"/>
      <c r="F179" s="149"/>
      <c r="G179" s="149"/>
      <c r="H179" s="149"/>
      <c r="I179" s="149"/>
      <c r="J179" s="149"/>
      <c r="K179" s="149"/>
    </row>
    <row r="180" spans="1:11" x14ac:dyDescent="0.25">
      <c r="A180" s="145"/>
      <c r="B180" s="361" t="s">
        <v>1464</v>
      </c>
      <c r="C180" s="385"/>
      <c r="D180" s="386"/>
      <c r="E180" s="149"/>
      <c r="F180" s="149"/>
      <c r="G180" s="149"/>
      <c r="H180" s="149"/>
      <c r="I180" s="149"/>
      <c r="J180" s="149"/>
      <c r="K180" s="149"/>
    </row>
    <row r="181" spans="1:11" x14ac:dyDescent="0.25">
      <c r="A181" s="145"/>
      <c r="B181" s="387" t="s">
        <v>1465</v>
      </c>
      <c r="C181" s="388"/>
      <c r="D181" s="389"/>
      <c r="E181" s="149"/>
      <c r="F181" s="149"/>
      <c r="G181" s="149"/>
      <c r="H181" s="149"/>
      <c r="I181" s="149"/>
      <c r="J181" s="149"/>
      <c r="K181" s="149"/>
    </row>
    <row r="182" spans="1:11" ht="15.75" thickBot="1" x14ac:dyDescent="0.3">
      <c r="A182" s="145"/>
      <c r="B182" s="361" t="s">
        <v>1466</v>
      </c>
      <c r="C182" s="385"/>
      <c r="D182" s="386"/>
      <c r="E182" s="149"/>
      <c r="F182" s="149"/>
      <c r="G182" s="149"/>
      <c r="H182" s="149"/>
      <c r="I182" s="149"/>
      <c r="J182" s="149"/>
      <c r="K182" s="149"/>
    </row>
    <row r="183" spans="1:11" ht="15.75" thickBot="1" x14ac:dyDescent="0.3">
      <c r="A183" s="145"/>
      <c r="B183" s="281" t="s">
        <v>96</v>
      </c>
      <c r="C183" s="390"/>
      <c r="D183" s="258"/>
      <c r="E183" s="149"/>
      <c r="F183" s="149"/>
      <c r="G183" s="149"/>
      <c r="H183" s="149"/>
      <c r="I183" s="149"/>
      <c r="J183" s="149"/>
      <c r="K183" s="149"/>
    </row>
    <row r="184" spans="1:11" x14ac:dyDescent="0.25">
      <c r="A184" s="145"/>
      <c r="B184" s="149"/>
      <c r="C184" s="149"/>
      <c r="D184" s="149"/>
      <c r="E184" s="149"/>
      <c r="F184" s="149"/>
      <c r="G184" s="149"/>
      <c r="H184" s="149"/>
      <c r="I184" s="149"/>
      <c r="J184" s="149"/>
      <c r="K184" s="149"/>
    </row>
    <row r="185" spans="1:11" x14ac:dyDescent="0.25">
      <c r="A185" s="145"/>
      <c r="B185" s="149"/>
      <c r="C185" s="149"/>
      <c r="D185" s="149"/>
      <c r="E185" s="149"/>
      <c r="F185" s="149"/>
      <c r="G185" s="149"/>
      <c r="H185" s="149"/>
      <c r="I185" s="149"/>
      <c r="J185" s="149"/>
      <c r="K185" s="149"/>
    </row>
    <row r="186" spans="1:11" x14ac:dyDescent="0.25">
      <c r="A186" s="156">
        <v>4</v>
      </c>
      <c r="B186" s="142" t="s">
        <v>1467</v>
      </c>
      <c r="C186" s="142"/>
      <c r="D186" s="142"/>
      <c r="E186" s="142"/>
      <c r="F186" s="142"/>
      <c r="G186" s="142"/>
      <c r="H186" s="157"/>
      <c r="I186" s="157"/>
      <c r="J186" s="157"/>
      <c r="K186" s="149"/>
    </row>
    <row r="187" spans="1:11" x14ac:dyDescent="0.25">
      <c r="A187" s="211"/>
      <c r="B187" s="196"/>
      <c r="C187" s="196"/>
      <c r="D187" s="210"/>
      <c r="E187" s="210"/>
      <c r="F187" s="210"/>
      <c r="G187" s="210"/>
      <c r="H187" s="210"/>
      <c r="I187" s="210"/>
      <c r="J187" s="210"/>
      <c r="K187" s="149"/>
    </row>
    <row r="188" spans="1:11" x14ac:dyDescent="0.25">
      <c r="A188" s="211"/>
      <c r="B188" s="196"/>
      <c r="C188" s="196"/>
      <c r="D188" s="210"/>
      <c r="E188" s="210"/>
      <c r="F188" s="210"/>
      <c r="G188" s="210"/>
      <c r="H188" s="210"/>
      <c r="I188" s="210"/>
      <c r="J188" s="210"/>
      <c r="K188" s="149"/>
    </row>
    <row r="189" spans="1:11" x14ac:dyDescent="0.25">
      <c r="A189" s="211" t="s">
        <v>1468</v>
      </c>
      <c r="B189" s="271" t="s">
        <v>1469</v>
      </c>
      <c r="C189" s="196"/>
      <c r="D189" s="210"/>
      <c r="E189" s="210"/>
      <c r="F189" s="210"/>
      <c r="G189" s="210"/>
      <c r="H189" s="210"/>
      <c r="I189" s="210"/>
      <c r="J189" s="210"/>
      <c r="K189" s="149"/>
    </row>
    <row r="190" spans="1:11" ht="15.75" thickBot="1" x14ac:dyDescent="0.3">
      <c r="A190" s="211"/>
      <c r="B190" s="196"/>
      <c r="C190" s="196"/>
      <c r="D190" s="210"/>
      <c r="E190" s="210"/>
      <c r="F190" s="210"/>
      <c r="G190" s="210"/>
      <c r="H190" s="210"/>
      <c r="I190" s="210"/>
      <c r="J190" s="210"/>
      <c r="K190" s="149"/>
    </row>
    <row r="191" spans="1:11" ht="27" thickBot="1" x14ac:dyDescent="0.3">
      <c r="A191" s="211"/>
      <c r="B191" s="210"/>
      <c r="C191" s="391" t="s">
        <v>1470</v>
      </c>
      <c r="D191" s="210"/>
      <c r="E191" s="210"/>
      <c r="F191" s="210"/>
      <c r="G191" s="210"/>
      <c r="H191" s="210"/>
      <c r="I191" s="210"/>
      <c r="J191" s="210"/>
      <c r="K191" s="149"/>
    </row>
    <row r="192" spans="1:11" ht="15.75" thickBot="1" x14ac:dyDescent="0.3">
      <c r="A192" s="211"/>
      <c r="B192" s="392" t="s">
        <v>1471</v>
      </c>
      <c r="C192" s="393">
        <v>100</v>
      </c>
      <c r="D192" s="210"/>
      <c r="E192" s="210"/>
      <c r="F192" s="210"/>
      <c r="G192" s="210"/>
      <c r="H192" s="210"/>
      <c r="I192" s="210"/>
      <c r="J192" s="210"/>
      <c r="K192" s="149"/>
    </row>
    <row r="193" spans="1:11" x14ac:dyDescent="0.25">
      <c r="A193" s="211"/>
      <c r="B193" s="394" t="s">
        <v>1472</v>
      </c>
      <c r="C193" s="362"/>
      <c r="D193" s="210"/>
      <c r="E193" s="210"/>
      <c r="F193" s="210"/>
      <c r="G193" s="210"/>
      <c r="H193" s="210"/>
      <c r="I193" s="210"/>
      <c r="J193" s="210"/>
      <c r="K193" s="149"/>
    </row>
    <row r="194" spans="1:11" x14ac:dyDescent="0.25">
      <c r="A194" s="211"/>
      <c r="B194" s="395" t="s">
        <v>1473</v>
      </c>
      <c r="C194" s="396">
        <v>0</v>
      </c>
      <c r="D194" s="210"/>
      <c r="E194" s="210"/>
      <c r="F194" s="210"/>
      <c r="G194" s="210"/>
      <c r="H194" s="210"/>
      <c r="I194" s="210"/>
      <c r="J194" s="210"/>
      <c r="K194" s="149"/>
    </row>
    <row r="195" spans="1:11" x14ac:dyDescent="0.25">
      <c r="A195" s="211"/>
      <c r="B195" s="395" t="s">
        <v>1474</v>
      </c>
      <c r="C195" s="396">
        <v>0</v>
      </c>
      <c r="D195" s="210"/>
      <c r="E195" s="210"/>
      <c r="F195" s="210"/>
      <c r="G195" s="210"/>
      <c r="H195" s="210"/>
      <c r="I195" s="210"/>
      <c r="J195" s="210"/>
      <c r="K195" s="149"/>
    </row>
    <row r="196" spans="1:11" x14ac:dyDescent="0.25">
      <c r="A196" s="211"/>
      <c r="B196" s="395" t="s">
        <v>1475</v>
      </c>
      <c r="C196" s="396">
        <v>0</v>
      </c>
      <c r="D196" s="210"/>
      <c r="E196" s="210"/>
      <c r="F196" s="210"/>
      <c r="G196" s="210"/>
      <c r="H196" s="210"/>
      <c r="I196" s="210"/>
      <c r="J196" s="210"/>
      <c r="K196" s="149"/>
    </row>
    <row r="197" spans="1:11" x14ac:dyDescent="0.25">
      <c r="A197" s="211"/>
      <c r="B197" s="395" t="s">
        <v>1476</v>
      </c>
      <c r="C197" s="396">
        <v>0</v>
      </c>
      <c r="D197" s="210"/>
      <c r="E197" s="210"/>
      <c r="F197" s="210"/>
      <c r="G197" s="210"/>
      <c r="H197" s="210"/>
      <c r="I197" s="210"/>
      <c r="J197" s="210"/>
      <c r="K197" s="149"/>
    </row>
    <row r="198" spans="1:11" ht="15.75" thickBot="1" x14ac:dyDescent="0.3">
      <c r="A198" s="211"/>
      <c r="B198" s="397" t="s">
        <v>1477</v>
      </c>
      <c r="C198" s="398">
        <v>0</v>
      </c>
      <c r="D198" s="210"/>
      <c r="E198" s="210"/>
      <c r="F198" s="210"/>
      <c r="G198" s="210"/>
      <c r="H198" s="210"/>
      <c r="I198" s="210"/>
      <c r="J198" s="210"/>
      <c r="K198" s="149"/>
    </row>
    <row r="199" spans="1:11" x14ac:dyDescent="0.25">
      <c r="A199" s="211"/>
      <c r="B199" s="395" t="s">
        <v>1478</v>
      </c>
      <c r="C199" s="399">
        <v>0</v>
      </c>
      <c r="D199" s="210"/>
      <c r="E199" s="210"/>
      <c r="F199" s="210"/>
      <c r="G199" s="210"/>
      <c r="H199" s="210"/>
      <c r="I199" s="210"/>
      <c r="J199" s="210"/>
      <c r="K199" s="149"/>
    </row>
    <row r="200" spans="1:11" x14ac:dyDescent="0.25">
      <c r="A200" s="211"/>
      <c r="B200" s="196"/>
      <c r="C200" s="196"/>
      <c r="D200" s="210"/>
      <c r="E200" s="210"/>
      <c r="F200" s="210"/>
      <c r="G200" s="210"/>
      <c r="H200" s="210"/>
      <c r="I200" s="210"/>
      <c r="J200" s="210"/>
      <c r="K200" s="149"/>
    </row>
    <row r="201" spans="1:11" x14ac:dyDescent="0.25">
      <c r="A201" s="211" t="s">
        <v>1479</v>
      </c>
      <c r="B201" s="271" t="s">
        <v>1480</v>
      </c>
      <c r="C201" s="214"/>
      <c r="D201" s="149"/>
      <c r="E201" s="149"/>
      <c r="F201" s="149"/>
      <c r="G201" s="149"/>
      <c r="H201" s="149"/>
      <c r="I201" s="149"/>
      <c r="J201" s="149"/>
      <c r="K201" s="149"/>
    </row>
    <row r="202" spans="1:11" ht="15.75" thickBot="1" x14ac:dyDescent="0.3">
      <c r="A202" s="211"/>
      <c r="B202" s="400"/>
      <c r="C202" s="214"/>
      <c r="D202" s="149"/>
      <c r="E202" s="149"/>
      <c r="F202" s="149"/>
      <c r="G202" s="149"/>
      <c r="H202" s="149"/>
      <c r="I202" s="149"/>
      <c r="J202" s="149"/>
      <c r="K202" s="149"/>
    </row>
    <row r="203" spans="1:11" ht="15.75" thickBot="1" x14ac:dyDescent="0.3">
      <c r="A203" s="211"/>
      <c r="B203" s="179" t="s">
        <v>1481</v>
      </c>
      <c r="C203" s="180" t="s">
        <v>0</v>
      </c>
      <c r="D203" s="273" t="s">
        <v>1482</v>
      </c>
      <c r="E203" s="176"/>
      <c r="F203" s="401"/>
      <c r="G203" s="176"/>
      <c r="H203" s="402"/>
      <c r="I203" s="403"/>
      <c r="J203" s="319"/>
      <c r="K203" s="149"/>
    </row>
    <row r="204" spans="1:11" s="555" customFormat="1" x14ac:dyDescent="0.25">
      <c r="A204" s="211"/>
      <c r="B204" s="404" t="s">
        <v>1483</v>
      </c>
      <c r="C204" s="405" t="s">
        <v>546</v>
      </c>
      <c r="D204" s="608">
        <v>0</v>
      </c>
      <c r="E204" s="416"/>
      <c r="F204" s="196"/>
      <c r="G204" s="416"/>
      <c r="H204" s="282"/>
      <c r="I204" s="282"/>
      <c r="J204" s="282"/>
      <c r="K204" s="210"/>
    </row>
    <row r="205" spans="1:11" x14ac:dyDescent="0.25">
      <c r="A205" s="211"/>
      <c r="B205" s="404" t="s">
        <v>1390</v>
      </c>
      <c r="C205" s="312" t="s">
        <v>1390</v>
      </c>
      <c r="D205" s="369"/>
      <c r="E205" s="175"/>
      <c r="F205" s="175"/>
      <c r="G205" s="175"/>
      <c r="H205" s="148"/>
      <c r="I205" s="148"/>
      <c r="J205" s="148"/>
      <c r="K205" s="149"/>
    </row>
    <row r="206" spans="1:11" ht="15.75" thickBot="1" x14ac:dyDescent="0.3">
      <c r="A206" s="211"/>
      <c r="B206" s="406"/>
      <c r="C206" s="407"/>
      <c r="D206" s="375"/>
      <c r="E206" s="175"/>
      <c r="F206" s="175"/>
      <c r="G206" s="175"/>
      <c r="H206" s="148"/>
      <c r="I206" s="148"/>
      <c r="J206" s="148"/>
      <c r="K206" s="149"/>
    </row>
    <row r="207" spans="1:11" x14ac:dyDescent="0.25">
      <c r="A207" s="211"/>
      <c r="B207" s="148"/>
      <c r="C207" s="148"/>
      <c r="D207" s="148"/>
      <c r="E207" s="175"/>
      <c r="F207" s="175"/>
      <c r="G207" s="175"/>
      <c r="H207" s="148"/>
      <c r="I207" s="148"/>
      <c r="J207" s="148"/>
      <c r="K207" s="149"/>
    </row>
    <row r="208" spans="1:11" x14ac:dyDescent="0.25">
      <c r="A208" s="211"/>
      <c r="B208" s="176"/>
      <c r="C208" s="176"/>
      <c r="D208" s="149"/>
      <c r="E208" s="149"/>
      <c r="F208" s="175"/>
      <c r="G208" s="175"/>
      <c r="H208" s="148"/>
      <c r="I208" s="148"/>
      <c r="J208" s="148"/>
      <c r="K208" s="149"/>
    </row>
    <row r="209" spans="1:11" x14ac:dyDescent="0.25">
      <c r="A209" s="211" t="s">
        <v>1484</v>
      </c>
      <c r="B209" s="271" t="s">
        <v>1485</v>
      </c>
      <c r="C209" s="196"/>
      <c r="D209" s="210"/>
      <c r="E209" s="210"/>
      <c r="F209" s="175"/>
      <c r="G209" s="175"/>
      <c r="H209" s="148"/>
      <c r="I209" s="148"/>
      <c r="J209" s="148"/>
      <c r="K209" s="149"/>
    </row>
    <row r="210" spans="1:11" ht="15.75" thickBot="1" x14ac:dyDescent="0.3">
      <c r="A210" s="211"/>
      <c r="B210" s="176"/>
      <c r="C210" s="176"/>
      <c r="D210" s="149"/>
      <c r="E210" s="149"/>
      <c r="F210" s="175"/>
      <c r="G210" s="175"/>
      <c r="H210" s="148"/>
      <c r="I210" s="148"/>
      <c r="J210" s="148"/>
      <c r="K210" s="149"/>
    </row>
    <row r="211" spans="1:11" ht="15.75" thickBot="1" x14ac:dyDescent="0.3">
      <c r="A211" s="211"/>
      <c r="B211" s="408" t="s">
        <v>1486</v>
      </c>
      <c r="C211" s="255"/>
      <c r="D211" s="409" t="s">
        <v>1482</v>
      </c>
      <c r="E211" s="149"/>
      <c r="F211" s="175"/>
      <c r="G211" s="175"/>
      <c r="H211" s="148"/>
      <c r="I211" s="148"/>
      <c r="J211" s="148"/>
      <c r="K211" s="149"/>
    </row>
    <row r="212" spans="1:11" x14ac:dyDescent="0.25">
      <c r="A212" s="211"/>
      <c r="B212" s="379" t="s">
        <v>1487</v>
      </c>
      <c r="C212" s="227"/>
      <c r="D212" s="410">
        <f>'B1. HTT Mortgage Assets'!C99*100</f>
        <v>13.4</v>
      </c>
      <c r="E212" s="210"/>
      <c r="F212" s="175"/>
      <c r="G212" s="175"/>
      <c r="H212" s="148"/>
      <c r="I212" s="148"/>
      <c r="J212" s="148"/>
      <c r="K212" s="149"/>
    </row>
    <row r="213" spans="1:11" x14ac:dyDescent="0.25">
      <c r="A213" s="211"/>
      <c r="B213" s="411" t="s">
        <v>1488</v>
      </c>
      <c r="C213" s="164"/>
      <c r="D213" s="412">
        <f>'B1. HTT Mortgage Assets'!C100*100</f>
        <v>3.5999999999999996</v>
      </c>
      <c r="E213" s="210"/>
      <c r="F213" s="175"/>
      <c r="G213" s="175"/>
      <c r="H213" s="148"/>
      <c r="I213" s="148"/>
      <c r="J213" s="148"/>
      <c r="K213" s="149"/>
    </row>
    <row r="214" spans="1:11" x14ac:dyDescent="0.25">
      <c r="A214" s="211"/>
      <c r="B214" s="411" t="s">
        <v>1489</v>
      </c>
      <c r="C214" s="164"/>
      <c r="D214" s="412">
        <f>'B1. HTT Mortgage Assets'!C101*100</f>
        <v>3.6999999999999997</v>
      </c>
      <c r="E214" s="210"/>
      <c r="F214" s="175"/>
      <c r="G214" s="175"/>
      <c r="H214" s="148"/>
      <c r="I214" s="148"/>
      <c r="J214" s="148"/>
      <c r="K214" s="149"/>
    </row>
    <row r="215" spans="1:11" x14ac:dyDescent="0.25">
      <c r="A215" s="211"/>
      <c r="B215" s="411" t="s">
        <v>1490</v>
      </c>
      <c r="C215" s="164"/>
      <c r="D215" s="412">
        <f>'B1. HTT Mortgage Assets'!C102*100</f>
        <v>0.70000000000000007</v>
      </c>
      <c r="E215" s="210"/>
      <c r="F215" s="149"/>
      <c r="G215" s="149"/>
      <c r="H215" s="149"/>
      <c r="I215" s="149"/>
      <c r="J215" s="149"/>
      <c r="K215" s="149"/>
    </row>
    <row r="216" spans="1:11" x14ac:dyDescent="0.25">
      <c r="A216" s="211"/>
      <c r="B216" s="411" t="s">
        <v>1491</v>
      </c>
      <c r="C216" s="164"/>
      <c r="D216" s="412">
        <f>'B1. HTT Mortgage Assets'!C103*100</f>
        <v>3.3000000000000003</v>
      </c>
      <c r="E216" s="210"/>
      <c r="F216" s="149"/>
      <c r="G216" s="149"/>
      <c r="H216" s="149"/>
      <c r="I216" s="149"/>
      <c r="J216" s="149"/>
      <c r="K216" s="149"/>
    </row>
    <row r="217" spans="1:11" x14ac:dyDescent="0.25">
      <c r="A217" s="211"/>
      <c r="B217" s="411" t="s">
        <v>1492</v>
      </c>
      <c r="C217" s="164"/>
      <c r="D217" s="412">
        <f>'B1. HTT Mortgage Assets'!C104*100</f>
        <v>1</v>
      </c>
      <c r="E217" s="210"/>
      <c r="F217" s="210"/>
      <c r="G217" s="210"/>
      <c r="H217" s="210"/>
      <c r="I217" s="210"/>
      <c r="J217" s="210"/>
      <c r="K217" s="149"/>
    </row>
    <row r="218" spans="1:11" x14ac:dyDescent="0.25">
      <c r="A218" s="211"/>
      <c r="B218" s="411" t="s">
        <v>1493</v>
      </c>
      <c r="C218" s="164"/>
      <c r="D218" s="412">
        <f>'B1. HTT Mortgage Assets'!C105*100</f>
        <v>8.1</v>
      </c>
      <c r="E218" s="210"/>
      <c r="F218" s="149"/>
      <c r="G218" s="149"/>
      <c r="H218" s="149"/>
      <c r="I218" s="149"/>
      <c r="J218" s="149"/>
      <c r="K218" s="149"/>
    </row>
    <row r="219" spans="1:11" x14ac:dyDescent="0.25">
      <c r="A219" s="211"/>
      <c r="B219" s="411" t="s">
        <v>1494</v>
      </c>
      <c r="C219" s="164"/>
      <c r="D219" s="412">
        <f>'B1. HTT Mortgage Assets'!C106*100</f>
        <v>10.4</v>
      </c>
      <c r="E219" s="210"/>
      <c r="F219" s="149"/>
      <c r="G219" s="149"/>
      <c r="H219" s="149"/>
      <c r="I219" s="149"/>
      <c r="J219" s="149"/>
      <c r="K219" s="149"/>
    </row>
    <row r="220" spans="1:11" x14ac:dyDescent="0.25">
      <c r="A220" s="211"/>
      <c r="B220" s="411" t="s">
        <v>1495</v>
      </c>
      <c r="C220" s="164"/>
      <c r="D220" s="412">
        <f>'B1. HTT Mortgage Assets'!C107*100</f>
        <v>21.7</v>
      </c>
      <c r="E220" s="210"/>
      <c r="F220" s="149"/>
      <c r="G220" s="149"/>
      <c r="H220" s="149"/>
      <c r="I220" s="149"/>
      <c r="J220" s="149"/>
      <c r="K220" s="149"/>
    </row>
    <row r="221" spans="1:11" x14ac:dyDescent="0.25">
      <c r="A221" s="211"/>
      <c r="B221" s="411" t="s">
        <v>1496</v>
      </c>
      <c r="C221" s="164"/>
      <c r="D221" s="412">
        <f>'B1. HTT Mortgage Assets'!C108*100</f>
        <v>7.3999999999999995</v>
      </c>
      <c r="E221" s="210"/>
      <c r="F221" s="149"/>
      <c r="G221" s="149"/>
      <c r="H221" s="149"/>
      <c r="I221" s="149"/>
      <c r="J221" s="149"/>
      <c r="K221" s="149"/>
    </row>
    <row r="222" spans="1:11" x14ac:dyDescent="0.25">
      <c r="A222" s="211"/>
      <c r="B222" s="411" t="s">
        <v>1497</v>
      </c>
      <c r="C222" s="164"/>
      <c r="D222" s="412">
        <f>'B1. HTT Mortgage Assets'!C109*100</f>
        <v>4.3999999999999995</v>
      </c>
      <c r="E222" s="210"/>
      <c r="F222" s="149"/>
      <c r="G222" s="149"/>
      <c r="H222" s="149"/>
      <c r="I222" s="149"/>
      <c r="J222" s="149"/>
      <c r="K222" s="149"/>
    </row>
    <row r="223" spans="1:11" x14ac:dyDescent="0.25">
      <c r="A223" s="211"/>
      <c r="B223" s="411" t="s">
        <v>1498</v>
      </c>
      <c r="C223" s="164"/>
      <c r="D223" s="412">
        <f>'B1. HTT Mortgage Assets'!C110*100</f>
        <v>7.0000000000000009</v>
      </c>
      <c r="E223" s="210"/>
      <c r="F223" s="149"/>
      <c r="G223" s="149"/>
      <c r="H223" s="149"/>
      <c r="I223" s="149"/>
      <c r="J223" s="149"/>
      <c r="K223" s="149"/>
    </row>
    <row r="224" spans="1:11" x14ac:dyDescent="0.25">
      <c r="A224" s="211"/>
      <c r="B224" s="411" t="s">
        <v>1499</v>
      </c>
      <c r="C224" s="164"/>
      <c r="D224" s="412">
        <f>'B1. HTT Mortgage Assets'!C111*100</f>
        <v>8</v>
      </c>
      <c r="E224" s="210"/>
      <c r="F224" s="149"/>
      <c r="G224" s="149"/>
      <c r="H224" s="149"/>
      <c r="I224" s="149"/>
      <c r="J224" s="149"/>
      <c r="K224" s="149"/>
    </row>
    <row r="225" spans="1:11" x14ac:dyDescent="0.25">
      <c r="A225" s="211"/>
      <c r="B225" s="411" t="s">
        <v>1500</v>
      </c>
      <c r="C225" s="164"/>
      <c r="D225" s="412">
        <f>'B1. HTT Mortgage Assets'!C112*100</f>
        <v>6</v>
      </c>
      <c r="E225" s="210"/>
      <c r="F225" s="149"/>
      <c r="G225" s="149"/>
      <c r="H225" s="149"/>
      <c r="I225" s="149"/>
      <c r="J225" s="149"/>
      <c r="K225" s="149"/>
    </row>
    <row r="226" spans="1:11" x14ac:dyDescent="0.25">
      <c r="A226" s="211"/>
      <c r="B226" s="413" t="s">
        <v>1390</v>
      </c>
      <c r="C226" s="291"/>
      <c r="D226" s="412">
        <f>'B1. HTT Mortgage Assets'!C113*100</f>
        <v>0</v>
      </c>
      <c r="E226" s="210"/>
      <c r="F226" s="149"/>
      <c r="G226" s="149"/>
      <c r="H226" s="149"/>
      <c r="I226" s="149"/>
      <c r="J226" s="149"/>
      <c r="K226" s="149"/>
    </row>
    <row r="227" spans="1:11" ht="15.75" thickBot="1" x14ac:dyDescent="0.3">
      <c r="A227" s="211"/>
      <c r="B227" s="219" t="s">
        <v>1501</v>
      </c>
      <c r="C227" s="220"/>
      <c r="D227" s="414">
        <f>'B1. HTT Mortgage Assets'!C114*100</f>
        <v>1.3</v>
      </c>
      <c r="E227" s="210"/>
      <c r="F227" s="149"/>
      <c r="G227" s="149"/>
      <c r="H227" s="149"/>
      <c r="I227" s="149"/>
      <c r="J227" s="149"/>
      <c r="K227" s="149"/>
    </row>
    <row r="228" spans="1:11" x14ac:dyDescent="0.25">
      <c r="A228" s="211"/>
      <c r="B228" s="196"/>
      <c r="C228" s="196"/>
      <c r="D228" s="415" t="str">
        <f>IF(SUM(D212:D227)=100,"","ERREUR")</f>
        <v/>
      </c>
      <c r="E228" s="210"/>
      <c r="F228" s="149"/>
      <c r="G228" s="149"/>
      <c r="H228" s="149"/>
      <c r="I228" s="149"/>
      <c r="J228" s="149"/>
      <c r="K228" s="149"/>
    </row>
    <row r="229" spans="1:11" x14ac:dyDescent="0.25">
      <c r="A229" s="211"/>
      <c r="B229" s="210"/>
      <c r="C229" s="210"/>
      <c r="D229" s="210"/>
      <c r="E229" s="210"/>
      <c r="F229" s="149"/>
      <c r="G229" s="149"/>
      <c r="H229" s="149"/>
      <c r="I229" s="149"/>
      <c r="J229" s="149"/>
      <c r="K229" s="149"/>
    </row>
    <row r="230" spans="1:11" x14ac:dyDescent="0.25">
      <c r="A230" s="211" t="s">
        <v>1502</v>
      </c>
      <c r="B230" s="213" t="s">
        <v>1503</v>
      </c>
      <c r="C230" s="214"/>
      <c r="D230" s="214"/>
      <c r="E230" s="214"/>
      <c r="F230" s="149"/>
      <c r="G230" s="149"/>
      <c r="H230" s="149"/>
      <c r="I230" s="149"/>
      <c r="J230" s="149"/>
      <c r="K230" s="149"/>
    </row>
    <row r="231" spans="1:11" ht="15.75" thickBot="1" x14ac:dyDescent="0.3">
      <c r="A231" s="211"/>
      <c r="B231" s="213"/>
      <c r="C231" s="214"/>
      <c r="D231" s="214"/>
      <c r="E231" s="214"/>
      <c r="F231" s="149"/>
      <c r="G231" s="149"/>
      <c r="H231" s="149"/>
      <c r="I231" s="149"/>
      <c r="J231" s="149"/>
      <c r="K231" s="149"/>
    </row>
    <row r="232" spans="1:11" ht="15.75" thickBot="1" x14ac:dyDescent="0.3">
      <c r="A232" s="211"/>
      <c r="B232" s="634" t="s">
        <v>1504</v>
      </c>
      <c r="C232" s="634"/>
      <c r="D232" s="412">
        <f>'B1. HTT Mortgage Assets'!$C$216*100</f>
        <v>41.089999999999996</v>
      </c>
      <c r="E232" s="214"/>
      <c r="F232" s="149"/>
      <c r="G232" s="149"/>
      <c r="H232" s="149"/>
      <c r="I232" s="149"/>
      <c r="J232" s="149"/>
      <c r="K232" s="149"/>
    </row>
    <row r="233" spans="1:11" ht="15.75" thickBot="1" x14ac:dyDescent="0.3">
      <c r="A233" s="211"/>
      <c r="B233" s="170"/>
      <c r="C233" s="170"/>
      <c r="D233" s="177"/>
      <c r="E233" s="416"/>
      <c r="F233" s="149"/>
      <c r="G233" s="149"/>
      <c r="H233" s="149"/>
      <c r="I233" s="149"/>
      <c r="J233" s="149"/>
      <c r="K233" s="149"/>
    </row>
    <row r="234" spans="1:11" ht="15.75" thickBot="1" x14ac:dyDescent="0.3">
      <c r="A234" s="211"/>
      <c r="B234" s="253"/>
      <c r="C234" s="260" t="s">
        <v>1505</v>
      </c>
      <c r="D234" s="393" t="s">
        <v>1482</v>
      </c>
      <c r="E234" s="416"/>
      <c r="F234" s="149"/>
      <c r="G234" s="149"/>
      <c r="H234" s="149"/>
      <c r="I234" s="149"/>
      <c r="J234" s="149"/>
      <c r="K234" s="149"/>
    </row>
    <row r="235" spans="1:11" s="555" customFormat="1" x14ac:dyDescent="0.25">
      <c r="A235" s="211"/>
      <c r="B235" s="417" t="s">
        <v>1506</v>
      </c>
      <c r="C235" s="326" t="s">
        <v>1507</v>
      </c>
      <c r="D235" s="609">
        <v>23.8</v>
      </c>
      <c r="E235" s="196"/>
      <c r="F235" s="210"/>
      <c r="G235" s="210"/>
      <c r="H235" s="210"/>
      <c r="I235" s="210"/>
      <c r="J235" s="210"/>
      <c r="K235" s="210"/>
    </row>
    <row r="236" spans="1:11" s="555" customFormat="1" x14ac:dyDescent="0.25">
      <c r="A236" s="211"/>
      <c r="B236" s="361"/>
      <c r="C236" s="245" t="s">
        <v>1508</v>
      </c>
      <c r="D236" s="412">
        <v>11.3</v>
      </c>
      <c r="E236" s="196"/>
      <c r="F236" s="210"/>
      <c r="G236" s="210"/>
      <c r="H236" s="210"/>
      <c r="I236" s="210"/>
      <c r="J236" s="210"/>
      <c r="K236" s="210"/>
    </row>
    <row r="237" spans="1:11" s="555" customFormat="1" x14ac:dyDescent="0.25">
      <c r="A237" s="211"/>
      <c r="B237" s="361"/>
      <c r="C237" s="245" t="s">
        <v>1509</v>
      </c>
      <c r="D237" s="412">
        <v>13</v>
      </c>
      <c r="E237" s="196"/>
      <c r="F237" s="210"/>
      <c r="G237" s="210"/>
      <c r="H237" s="210"/>
      <c r="I237" s="210"/>
      <c r="J237" s="210"/>
      <c r="K237" s="210"/>
    </row>
    <row r="238" spans="1:11" s="555" customFormat="1" x14ac:dyDescent="0.25">
      <c r="A238" s="211"/>
      <c r="B238" s="361"/>
      <c r="C238" s="245" t="s">
        <v>1510</v>
      </c>
      <c r="D238" s="412">
        <v>14.3</v>
      </c>
      <c r="E238" s="196"/>
      <c r="F238" s="214"/>
      <c r="G238" s="214"/>
      <c r="H238" s="214"/>
      <c r="I238" s="214"/>
      <c r="J238" s="214"/>
      <c r="K238" s="210"/>
    </row>
    <row r="239" spans="1:11" s="555" customFormat="1" x14ac:dyDescent="0.25">
      <c r="A239" s="211"/>
      <c r="B239" s="361"/>
      <c r="C239" s="245" t="s">
        <v>1511</v>
      </c>
      <c r="D239" s="412">
        <v>14.2</v>
      </c>
      <c r="E239" s="196"/>
      <c r="F239" s="214"/>
      <c r="G239" s="214"/>
      <c r="H239" s="214"/>
      <c r="I239" s="214"/>
      <c r="J239" s="214"/>
      <c r="K239" s="210"/>
    </row>
    <row r="240" spans="1:11" s="555" customFormat="1" x14ac:dyDescent="0.25">
      <c r="A240" s="211"/>
      <c r="B240" s="361"/>
      <c r="C240" s="245" t="s">
        <v>1512</v>
      </c>
      <c r="D240" s="412">
        <v>6.2</v>
      </c>
      <c r="E240" s="196"/>
      <c r="F240" s="214"/>
      <c r="G240" s="214"/>
      <c r="H240" s="214"/>
      <c r="I240" s="214"/>
      <c r="J240" s="214"/>
      <c r="K240" s="210"/>
    </row>
    <row r="241" spans="1:11" s="555" customFormat="1" x14ac:dyDescent="0.25">
      <c r="A241" s="211"/>
      <c r="B241" s="361"/>
      <c r="C241" s="245" t="s">
        <v>1513</v>
      </c>
      <c r="D241" s="412">
        <v>5.7</v>
      </c>
      <c r="E241" s="196"/>
      <c r="F241" s="416"/>
      <c r="G241" s="214"/>
      <c r="H241" s="214"/>
      <c r="I241" s="210"/>
      <c r="J241" s="210"/>
      <c r="K241" s="210"/>
    </row>
    <row r="242" spans="1:11" s="555" customFormat="1" x14ac:dyDescent="0.25">
      <c r="A242" s="211"/>
      <c r="B242" s="361"/>
      <c r="C242" s="245" t="s">
        <v>1514</v>
      </c>
      <c r="D242" s="412">
        <v>3.4</v>
      </c>
      <c r="E242" s="196"/>
      <c r="F242" s="416"/>
      <c r="G242" s="214"/>
      <c r="H242" s="214"/>
      <c r="I242" s="210"/>
      <c r="J242" s="211"/>
      <c r="K242" s="210"/>
    </row>
    <row r="243" spans="1:11" s="555" customFormat="1" x14ac:dyDescent="0.25">
      <c r="A243" s="211"/>
      <c r="B243" s="361"/>
      <c r="C243" s="245" t="s">
        <v>1515</v>
      </c>
      <c r="D243" s="412">
        <v>4.3</v>
      </c>
      <c r="E243" s="196"/>
      <c r="F243" s="196"/>
      <c r="G243" s="282"/>
      <c r="H243" s="282"/>
      <c r="I243" s="210"/>
      <c r="J243" s="210"/>
      <c r="K243" s="210"/>
    </row>
    <row r="244" spans="1:11" s="555" customFormat="1" x14ac:dyDescent="0.25">
      <c r="A244" s="211"/>
      <c r="B244" s="361"/>
      <c r="C244" s="245" t="s">
        <v>1516</v>
      </c>
      <c r="D244" s="412">
        <v>2.2000000000000002</v>
      </c>
      <c r="E244" s="196"/>
      <c r="F244" s="196"/>
      <c r="G244" s="282"/>
      <c r="H244" s="282"/>
      <c r="I244" s="210"/>
      <c r="J244" s="210"/>
      <c r="K244" s="210"/>
    </row>
    <row r="245" spans="1:11" s="555" customFormat="1" x14ac:dyDescent="0.25">
      <c r="A245" s="211"/>
      <c r="B245" s="361"/>
      <c r="C245" s="245" t="s">
        <v>1517</v>
      </c>
      <c r="D245" s="412">
        <v>0.9</v>
      </c>
      <c r="E245" s="196"/>
      <c r="F245" s="196"/>
      <c r="G245" s="282"/>
      <c r="H245" s="282"/>
      <c r="I245" s="210"/>
      <c r="J245" s="210"/>
      <c r="K245" s="210"/>
    </row>
    <row r="246" spans="1:11" s="555" customFormat="1" x14ac:dyDescent="0.25">
      <c r="A246" s="211"/>
      <c r="B246" s="361"/>
      <c r="C246" s="245" t="s">
        <v>1518</v>
      </c>
      <c r="D246" s="412">
        <v>0.2</v>
      </c>
      <c r="E246" s="196"/>
      <c r="F246" s="196"/>
      <c r="G246" s="282"/>
      <c r="H246" s="282"/>
      <c r="I246" s="210"/>
      <c r="J246" s="210"/>
      <c r="K246" s="210"/>
    </row>
    <row r="247" spans="1:11" s="555" customFormat="1" ht="15.75" thickBot="1" x14ac:dyDescent="0.3">
      <c r="A247" s="211"/>
      <c r="B247" s="420"/>
      <c r="C247" s="421" t="s">
        <v>1519</v>
      </c>
      <c r="D247" s="610">
        <v>0.5</v>
      </c>
      <c r="E247" s="196"/>
      <c r="F247" s="196"/>
      <c r="G247" s="282"/>
      <c r="H247" s="282"/>
      <c r="I247" s="210"/>
      <c r="J247" s="210"/>
      <c r="K247" s="210"/>
    </row>
    <row r="248" spans="1:11" s="555" customFormat="1" x14ac:dyDescent="0.25">
      <c r="A248" s="211"/>
      <c r="B248" s="210"/>
      <c r="C248" s="210"/>
      <c r="D248" s="415" t="str">
        <f>IF(SUM(D235:D247)=100,"","ERREUR")</f>
        <v/>
      </c>
      <c r="E248" s="210"/>
      <c r="F248" s="196"/>
      <c r="G248" s="282"/>
      <c r="H248" s="282"/>
      <c r="I248" s="210"/>
      <c r="J248" s="210"/>
      <c r="K248" s="210"/>
    </row>
    <row r="249" spans="1:11" x14ac:dyDescent="0.25">
      <c r="A249" s="211"/>
      <c r="B249" s="210"/>
      <c r="C249" s="210"/>
      <c r="D249" s="210"/>
      <c r="E249" s="210"/>
      <c r="F249" s="175"/>
      <c r="G249" s="419"/>
      <c r="H249" s="419"/>
      <c r="I249" s="149"/>
      <c r="J249" s="149"/>
      <c r="K249" s="149"/>
    </row>
    <row r="250" spans="1:11" x14ac:dyDescent="0.25">
      <c r="A250" s="211" t="s">
        <v>1520</v>
      </c>
      <c r="B250" s="213" t="s">
        <v>1521</v>
      </c>
      <c r="C250" s="214"/>
      <c r="D250" s="214"/>
      <c r="E250" s="214"/>
      <c r="F250" s="175"/>
      <c r="G250" s="419"/>
      <c r="H250" s="419"/>
      <c r="I250" s="149"/>
      <c r="J250" s="149"/>
      <c r="K250" s="149"/>
    </row>
    <row r="251" spans="1:11" ht="15.75" thickBot="1" x14ac:dyDescent="0.3">
      <c r="A251" s="211"/>
      <c r="B251" s="213"/>
      <c r="C251" s="214"/>
      <c r="D251" s="214"/>
      <c r="E251" s="214"/>
      <c r="F251" s="175"/>
      <c r="G251" s="419"/>
      <c r="H251" s="419"/>
      <c r="I251" s="149"/>
      <c r="J251" s="149"/>
      <c r="K251" s="149"/>
    </row>
    <row r="252" spans="1:11" ht="15.75" thickBot="1" x14ac:dyDescent="0.3">
      <c r="A252" s="211"/>
      <c r="B252" s="635" t="s">
        <v>1522</v>
      </c>
      <c r="C252" s="635"/>
      <c r="D252" s="412">
        <f>'B1. HTT Mortgage Assets'!$C$238*100</f>
        <v>38.769999999999996</v>
      </c>
      <c r="E252" s="214"/>
      <c r="F252" s="175"/>
      <c r="G252" s="419"/>
      <c r="H252" s="419"/>
      <c r="I252" s="149"/>
      <c r="J252" s="149"/>
      <c r="K252" s="149"/>
    </row>
    <row r="253" spans="1:11" ht="15.75" thickBot="1" x14ac:dyDescent="0.3">
      <c r="A253" s="211"/>
      <c r="B253" s="213"/>
      <c r="C253" s="214"/>
      <c r="D253" s="422"/>
      <c r="E253" s="214"/>
      <c r="F253" s="175"/>
      <c r="G253" s="419"/>
      <c r="H253" s="419"/>
      <c r="I253" s="149"/>
      <c r="J253" s="149"/>
      <c r="K253" s="149"/>
    </row>
    <row r="254" spans="1:11" ht="15.75" thickBot="1" x14ac:dyDescent="0.3">
      <c r="A254" s="211"/>
      <c r="B254" s="253"/>
      <c r="C254" s="260" t="s">
        <v>1505</v>
      </c>
      <c r="D254" s="393" t="s">
        <v>1482</v>
      </c>
      <c r="E254" s="416"/>
      <c r="F254" s="175"/>
      <c r="G254" s="419"/>
      <c r="H254" s="419"/>
      <c r="I254" s="149"/>
      <c r="J254" s="149"/>
      <c r="K254" s="149"/>
    </row>
    <row r="255" spans="1:11" s="555" customFormat="1" x14ac:dyDescent="0.25">
      <c r="A255" s="211"/>
      <c r="B255" s="394" t="s">
        <v>1506</v>
      </c>
      <c r="C255" s="288" t="s">
        <v>1507</v>
      </c>
      <c r="D255" s="609">
        <v>25.8</v>
      </c>
      <c r="E255" s="196"/>
      <c r="F255" s="196"/>
      <c r="G255" s="282"/>
      <c r="H255" s="282"/>
      <c r="I255" s="210"/>
      <c r="J255" s="210"/>
      <c r="K255" s="210"/>
    </row>
    <row r="256" spans="1:11" s="555" customFormat="1" x14ac:dyDescent="0.25">
      <c r="A256" s="211"/>
      <c r="B256" s="417"/>
      <c r="C256" s="326" t="s">
        <v>1508</v>
      </c>
      <c r="D256" s="412">
        <v>10.4</v>
      </c>
      <c r="E256" s="196"/>
      <c r="F256" s="210"/>
      <c r="G256" s="210"/>
      <c r="H256" s="210"/>
      <c r="I256" s="210"/>
      <c r="J256" s="210"/>
      <c r="K256" s="210"/>
    </row>
    <row r="257" spans="1:11" s="555" customFormat="1" x14ac:dyDescent="0.25">
      <c r="A257" s="211"/>
      <c r="B257" s="361"/>
      <c r="C257" s="245" t="s">
        <v>1509</v>
      </c>
      <c r="D257" s="412">
        <v>11.3</v>
      </c>
      <c r="E257" s="196"/>
      <c r="F257" s="210"/>
      <c r="G257" s="210"/>
      <c r="H257" s="210"/>
      <c r="I257" s="210"/>
      <c r="J257" s="210"/>
      <c r="K257" s="210"/>
    </row>
    <row r="258" spans="1:11" s="555" customFormat="1" x14ac:dyDescent="0.25">
      <c r="A258" s="211"/>
      <c r="B258" s="361"/>
      <c r="C258" s="245" t="s">
        <v>1510</v>
      </c>
      <c r="D258" s="412">
        <v>12.3</v>
      </c>
      <c r="E258" s="196"/>
      <c r="F258" s="214"/>
      <c r="G258" s="214"/>
      <c r="H258" s="214"/>
      <c r="I258" s="214"/>
      <c r="J258" s="214"/>
      <c r="K258" s="210"/>
    </row>
    <row r="259" spans="1:11" s="555" customFormat="1" x14ac:dyDescent="0.25">
      <c r="A259" s="211"/>
      <c r="B259" s="361"/>
      <c r="C259" s="245" t="s">
        <v>1511</v>
      </c>
      <c r="D259" s="412">
        <v>13.2</v>
      </c>
      <c r="E259" s="196"/>
      <c r="F259" s="214"/>
      <c r="G259" s="214"/>
      <c r="H259" s="214"/>
      <c r="I259" s="214"/>
      <c r="J259" s="214"/>
      <c r="K259" s="210"/>
    </row>
    <row r="260" spans="1:11" s="555" customFormat="1" x14ac:dyDescent="0.25">
      <c r="A260" s="211"/>
      <c r="B260" s="361"/>
      <c r="C260" s="245" t="s">
        <v>1512</v>
      </c>
      <c r="D260" s="412">
        <v>6.7</v>
      </c>
      <c r="E260" s="196"/>
      <c r="F260" s="214"/>
      <c r="G260" s="214"/>
      <c r="H260" s="214"/>
      <c r="I260" s="214"/>
      <c r="J260" s="214"/>
      <c r="K260" s="210"/>
    </row>
    <row r="261" spans="1:11" s="555" customFormat="1" x14ac:dyDescent="0.25">
      <c r="A261" s="211"/>
      <c r="B261" s="361"/>
      <c r="C261" s="245" t="s">
        <v>1513</v>
      </c>
      <c r="D261" s="412">
        <v>5.9</v>
      </c>
      <c r="E261" s="196"/>
      <c r="F261" s="214"/>
      <c r="G261" s="214"/>
      <c r="H261" s="214"/>
      <c r="I261" s="214"/>
      <c r="J261" s="214"/>
      <c r="K261" s="210"/>
    </row>
    <row r="262" spans="1:11" s="555" customFormat="1" x14ac:dyDescent="0.25">
      <c r="A262" s="211"/>
      <c r="B262" s="361"/>
      <c r="C262" s="245" t="s">
        <v>1514</v>
      </c>
      <c r="D262" s="412">
        <v>4.8</v>
      </c>
      <c r="E262" s="196"/>
      <c r="F262" s="416"/>
      <c r="G262" s="611"/>
      <c r="H262" s="211"/>
      <c r="I262" s="210"/>
      <c r="J262" s="210"/>
      <c r="K262" s="210"/>
    </row>
    <row r="263" spans="1:11" s="555" customFormat="1" x14ac:dyDescent="0.25">
      <c r="A263" s="211"/>
      <c r="B263" s="361"/>
      <c r="C263" s="245" t="s">
        <v>1515</v>
      </c>
      <c r="D263" s="412">
        <v>4.2</v>
      </c>
      <c r="E263" s="196"/>
      <c r="F263" s="196"/>
      <c r="G263" s="282"/>
      <c r="H263" s="210"/>
      <c r="I263" s="210"/>
      <c r="J263" s="210"/>
      <c r="K263" s="210"/>
    </row>
    <row r="264" spans="1:11" s="555" customFormat="1" x14ac:dyDescent="0.25">
      <c r="A264" s="211"/>
      <c r="B264" s="361"/>
      <c r="C264" s="245" t="s">
        <v>1516</v>
      </c>
      <c r="D264" s="412">
        <v>2.7</v>
      </c>
      <c r="E264" s="196"/>
      <c r="F264" s="196"/>
      <c r="G264" s="282"/>
      <c r="H264" s="210"/>
      <c r="I264" s="210"/>
      <c r="J264" s="210"/>
      <c r="K264" s="210"/>
    </row>
    <row r="265" spans="1:11" s="555" customFormat="1" x14ac:dyDescent="0.25">
      <c r="A265" s="211"/>
      <c r="B265" s="361"/>
      <c r="C265" s="245" t="s">
        <v>1517</v>
      </c>
      <c r="D265" s="412">
        <v>1.3</v>
      </c>
      <c r="E265" s="196"/>
      <c r="F265" s="196"/>
      <c r="G265" s="282"/>
      <c r="H265" s="210"/>
      <c r="I265" s="210"/>
      <c r="J265" s="210"/>
      <c r="K265" s="210"/>
    </row>
    <row r="266" spans="1:11" s="555" customFormat="1" x14ac:dyDescent="0.25">
      <c r="A266" s="211"/>
      <c r="B266" s="361"/>
      <c r="C266" s="245" t="s">
        <v>1518</v>
      </c>
      <c r="D266" s="412">
        <v>0.4</v>
      </c>
      <c r="E266" s="196"/>
      <c r="F266" s="196"/>
      <c r="G266" s="282"/>
      <c r="H266" s="210"/>
      <c r="I266" s="210"/>
      <c r="J266" s="210"/>
      <c r="K266" s="210"/>
    </row>
    <row r="267" spans="1:11" s="555" customFormat="1" ht="15.75" thickBot="1" x14ac:dyDescent="0.3">
      <c r="A267" s="211"/>
      <c r="B267" s="361"/>
      <c r="C267" s="249" t="s">
        <v>1519</v>
      </c>
      <c r="D267" s="610">
        <v>1</v>
      </c>
      <c r="E267" s="196"/>
      <c r="F267" s="196"/>
      <c r="G267" s="282"/>
      <c r="H267" s="210"/>
      <c r="I267" s="210"/>
      <c r="J267" s="210"/>
      <c r="K267" s="210"/>
    </row>
    <row r="268" spans="1:11" s="555" customFormat="1" x14ac:dyDescent="0.25">
      <c r="A268" s="211"/>
      <c r="B268" s="224"/>
      <c r="C268" s="224"/>
      <c r="D268" s="415" t="str">
        <f>IF(SUM(D255:D267)=100,"","ERREUR")</f>
        <v/>
      </c>
      <c r="E268" s="210"/>
      <c r="F268" s="196"/>
      <c r="G268" s="282"/>
      <c r="H268" s="210"/>
      <c r="I268" s="210"/>
      <c r="J268" s="210"/>
      <c r="K268" s="210"/>
    </row>
    <row r="269" spans="1:11" x14ac:dyDescent="0.25">
      <c r="A269" s="211"/>
      <c r="B269" s="196"/>
      <c r="C269" s="196"/>
      <c r="D269" s="210"/>
      <c r="E269" s="210"/>
      <c r="F269" s="175"/>
      <c r="G269" s="148"/>
      <c r="H269" s="149"/>
      <c r="I269" s="149"/>
      <c r="J269" s="149"/>
      <c r="K269" s="149"/>
    </row>
    <row r="270" spans="1:11" x14ac:dyDescent="0.25">
      <c r="A270" s="211" t="s">
        <v>1523</v>
      </c>
      <c r="B270" s="213" t="s">
        <v>1524</v>
      </c>
      <c r="C270" s="210"/>
      <c r="D270" s="210"/>
      <c r="E270" s="210"/>
      <c r="F270" s="175"/>
      <c r="G270" s="148"/>
      <c r="H270" s="149"/>
      <c r="I270" s="149"/>
      <c r="J270" s="149"/>
      <c r="K270" s="149"/>
    </row>
    <row r="271" spans="1:11" ht="15.75" thickBot="1" x14ac:dyDescent="0.3">
      <c r="A271" s="211"/>
      <c r="B271" s="213"/>
      <c r="C271" s="210"/>
      <c r="D271" s="210"/>
      <c r="E271" s="210"/>
      <c r="F271" s="175"/>
      <c r="G271" s="148"/>
      <c r="H271" s="149"/>
      <c r="I271" s="149"/>
      <c r="J271" s="149"/>
      <c r="K271" s="149"/>
    </row>
    <row r="272" spans="1:11" ht="15.75" thickBot="1" x14ac:dyDescent="0.3">
      <c r="A272" s="211"/>
      <c r="B272" s="282"/>
      <c r="C272" s="210"/>
      <c r="D272" s="282"/>
      <c r="E272" s="423" t="s">
        <v>1482</v>
      </c>
      <c r="F272" s="175"/>
      <c r="G272" s="148"/>
      <c r="H272" s="149"/>
      <c r="I272" s="149"/>
      <c r="J272" s="149"/>
      <c r="K272" s="149"/>
    </row>
    <row r="273" spans="1:11" s="555" customFormat="1" x14ac:dyDescent="0.25">
      <c r="A273" s="211"/>
      <c r="B273" s="424" t="s">
        <v>1525</v>
      </c>
      <c r="C273" s="227"/>
      <c r="D273" s="425"/>
      <c r="E273" s="426"/>
      <c r="F273" s="196"/>
      <c r="G273" s="282"/>
      <c r="H273" s="210"/>
      <c r="I273" s="210"/>
      <c r="J273" s="210"/>
      <c r="K273" s="210"/>
    </row>
    <row r="274" spans="1:11" s="555" customFormat="1" ht="15.75" thickBot="1" x14ac:dyDescent="0.3">
      <c r="A274" s="211"/>
      <c r="B274" s="427" t="s">
        <v>1526</v>
      </c>
      <c r="C274" s="183"/>
      <c r="D274" s="428"/>
      <c r="E274" s="612">
        <v>82.9</v>
      </c>
      <c r="F274" s="196"/>
      <c r="G274" s="282"/>
      <c r="H274" s="210"/>
      <c r="I274" s="210"/>
      <c r="J274" s="210"/>
      <c r="K274" s="210"/>
    </row>
    <row r="275" spans="1:11" s="555" customFormat="1" ht="15.75" thickBot="1" x14ac:dyDescent="0.3">
      <c r="A275" s="211"/>
      <c r="B275" s="429"/>
      <c r="C275" s="255"/>
      <c r="D275" s="430" t="s">
        <v>1527</v>
      </c>
      <c r="E275" s="431">
        <f>SUM(E273:E274)</f>
        <v>82.9</v>
      </c>
      <c r="F275" s="196"/>
      <c r="G275" s="282"/>
      <c r="H275" s="210"/>
      <c r="I275" s="210"/>
      <c r="J275" s="210"/>
      <c r="K275" s="210"/>
    </row>
    <row r="276" spans="1:11" s="555" customFormat="1" x14ac:dyDescent="0.25">
      <c r="A276" s="211"/>
      <c r="B276" s="432" t="s">
        <v>1528</v>
      </c>
      <c r="C276" s="636" t="s">
        <v>1529</v>
      </c>
      <c r="D276" s="636"/>
      <c r="E276" s="612">
        <v>16.8</v>
      </c>
      <c r="F276" s="210"/>
      <c r="G276" s="210"/>
      <c r="H276" s="210"/>
      <c r="I276" s="210"/>
      <c r="J276" s="210"/>
      <c r="K276" s="210"/>
    </row>
    <row r="277" spans="1:11" s="555" customFormat="1" x14ac:dyDescent="0.25">
      <c r="A277" s="211"/>
      <c r="B277" s="433"/>
      <c r="C277" s="631" t="s">
        <v>1530</v>
      </c>
      <c r="D277" s="631" t="s">
        <v>1531</v>
      </c>
      <c r="E277" s="453">
        <v>0.1</v>
      </c>
      <c r="F277" s="210"/>
      <c r="G277" s="210"/>
      <c r="H277" s="210"/>
      <c r="I277" s="210"/>
      <c r="J277" s="210"/>
      <c r="K277" s="210"/>
    </row>
    <row r="278" spans="1:11" s="555" customFormat="1" x14ac:dyDescent="0.25">
      <c r="A278" s="211"/>
      <c r="B278" s="433"/>
      <c r="C278" s="631" t="s">
        <v>1532</v>
      </c>
      <c r="D278" s="631" t="s">
        <v>1531</v>
      </c>
      <c r="E278" s="453">
        <v>0.2</v>
      </c>
      <c r="F278" s="210"/>
      <c r="G278" s="210"/>
      <c r="H278" s="210"/>
      <c r="I278" s="210"/>
      <c r="J278" s="210"/>
      <c r="K278" s="210"/>
    </row>
    <row r="279" spans="1:11" s="555" customFormat="1" x14ac:dyDescent="0.25">
      <c r="A279" s="211"/>
      <c r="B279" s="434"/>
      <c r="C279" s="631" t="s">
        <v>1533</v>
      </c>
      <c r="D279" s="631" t="s">
        <v>1531</v>
      </c>
      <c r="E279" s="613">
        <v>0</v>
      </c>
      <c r="F279" s="416"/>
      <c r="G279" s="611"/>
      <c r="H279" s="210"/>
      <c r="I279" s="210"/>
      <c r="J279" s="210"/>
      <c r="K279" s="210"/>
    </row>
    <row r="280" spans="1:11" s="555" customFormat="1" x14ac:dyDescent="0.25">
      <c r="A280" s="211"/>
      <c r="B280" s="434"/>
      <c r="C280" s="631" t="s">
        <v>1534</v>
      </c>
      <c r="D280" s="631" t="s">
        <v>1531</v>
      </c>
      <c r="E280" s="613">
        <v>0</v>
      </c>
      <c r="F280" s="196"/>
      <c r="G280" s="282"/>
      <c r="H280" s="210"/>
      <c r="I280" s="210"/>
      <c r="J280" s="210"/>
      <c r="K280" s="210"/>
    </row>
    <row r="281" spans="1:11" s="555" customFormat="1" ht="15.75" thickBot="1" x14ac:dyDescent="0.3">
      <c r="A281" s="211"/>
      <c r="B281" s="435"/>
      <c r="C281" s="632" t="s">
        <v>1535</v>
      </c>
      <c r="D281" s="632" t="s">
        <v>1531</v>
      </c>
      <c r="E281" s="613">
        <v>0</v>
      </c>
      <c r="F281" s="196"/>
      <c r="G281" s="282"/>
      <c r="H281" s="210"/>
      <c r="I281" s="210"/>
      <c r="J281" s="210"/>
      <c r="K281" s="210"/>
    </row>
    <row r="282" spans="1:11" s="555" customFormat="1" ht="15.75" thickBot="1" x14ac:dyDescent="0.3">
      <c r="A282" s="211"/>
      <c r="B282" s="436"/>
      <c r="C282" s="255"/>
      <c r="D282" s="430" t="s">
        <v>1536</v>
      </c>
      <c r="E282" s="431">
        <f>SUM(E276:E281)</f>
        <v>17.100000000000001</v>
      </c>
      <c r="F282" s="196"/>
      <c r="G282" s="282"/>
      <c r="H282" s="210"/>
      <c r="I282" s="210"/>
      <c r="J282" s="210"/>
      <c r="K282" s="210"/>
    </row>
    <row r="283" spans="1:11" x14ac:dyDescent="0.25">
      <c r="A283" s="211"/>
      <c r="B283" s="437"/>
      <c r="C283" s="210"/>
      <c r="D283" s="210"/>
      <c r="E283" s="415" t="str">
        <f>IF(SUM(E275:E281)=100,"","ERREUR")</f>
        <v/>
      </c>
      <c r="F283" s="175"/>
      <c r="G283" s="148"/>
      <c r="H283" s="149"/>
      <c r="I283" s="149"/>
      <c r="J283" s="149"/>
      <c r="K283" s="149"/>
    </row>
    <row r="284" spans="1:11" x14ac:dyDescent="0.25">
      <c r="A284" s="211"/>
      <c r="B284" s="437"/>
      <c r="C284" s="210"/>
      <c r="D284" s="210"/>
      <c r="E284" s="210"/>
      <c r="F284" s="175"/>
      <c r="G284" s="148"/>
      <c r="H284" s="149"/>
      <c r="I284" s="149"/>
      <c r="J284" s="149"/>
      <c r="K284" s="149"/>
    </row>
    <row r="285" spans="1:11" x14ac:dyDescent="0.25">
      <c r="A285" s="223" t="s">
        <v>1537</v>
      </c>
      <c r="B285" s="400" t="s">
        <v>1538</v>
      </c>
      <c r="C285" s="210"/>
      <c r="D285" s="210"/>
      <c r="E285" s="210"/>
      <c r="F285" s="175"/>
      <c r="G285" s="148"/>
      <c r="H285" s="149"/>
      <c r="I285" s="149"/>
      <c r="J285" s="149"/>
      <c r="K285" s="149"/>
    </row>
    <row r="286" spans="1:11" ht="15.75" thickBot="1" x14ac:dyDescent="0.3">
      <c r="A286" s="211"/>
      <c r="B286" s="400"/>
      <c r="C286" s="210"/>
      <c r="D286" s="210"/>
      <c r="E286" s="210"/>
      <c r="F286" s="175"/>
      <c r="G286" s="148"/>
      <c r="H286" s="149"/>
      <c r="I286" s="149"/>
      <c r="J286" s="149"/>
      <c r="K286" s="149"/>
    </row>
    <row r="287" spans="1:11" ht="15.75" thickBot="1" x14ac:dyDescent="0.3">
      <c r="A287" s="211"/>
      <c r="B287" s="272" t="s">
        <v>1539</v>
      </c>
      <c r="C287" s="273" t="s">
        <v>1482</v>
      </c>
      <c r="D287" s="416"/>
      <c r="E287" s="416"/>
      <c r="F287" s="175"/>
      <c r="G287" s="148"/>
      <c r="H287" s="149"/>
      <c r="I287" s="149"/>
      <c r="J287" s="149"/>
      <c r="K287" s="149"/>
    </row>
    <row r="288" spans="1:11" x14ac:dyDescent="0.25">
      <c r="A288" s="211"/>
      <c r="B288" s="438" t="s">
        <v>1540</v>
      </c>
      <c r="C288" s="439">
        <f>'B1. HTT Mortgage Assets'!C170*100</f>
        <v>3.3000000000000003</v>
      </c>
      <c r="D288" s="196"/>
      <c r="E288" s="196"/>
      <c r="F288" s="175"/>
      <c r="G288" s="148"/>
      <c r="H288" s="149"/>
      <c r="I288" s="149"/>
      <c r="J288" s="149"/>
      <c r="K288" s="149"/>
    </row>
    <row r="289" spans="1:11" x14ac:dyDescent="0.25">
      <c r="A289" s="211"/>
      <c r="B289" s="440" t="s">
        <v>1541</v>
      </c>
      <c r="C289" s="441">
        <f>'B1. HTT Mortgage Assets'!C171*100</f>
        <v>6.8000000000000007</v>
      </c>
      <c r="D289" s="196"/>
      <c r="E289" s="196"/>
      <c r="F289" s="175"/>
      <c r="G289" s="148"/>
      <c r="H289" s="149"/>
      <c r="I289" s="149"/>
      <c r="J289" s="149"/>
      <c r="K289" s="149"/>
    </row>
    <row r="290" spans="1:11" x14ac:dyDescent="0.25">
      <c r="A290" s="211"/>
      <c r="B290" s="440" t="s">
        <v>1542</v>
      </c>
      <c r="C290" s="441">
        <f>'B1. HTT Mortgage Assets'!C172*100</f>
        <v>6.8000000000000007</v>
      </c>
      <c r="D290" s="196"/>
      <c r="E290" s="196"/>
      <c r="F290" s="175"/>
      <c r="G290" s="148"/>
      <c r="H290" s="148"/>
      <c r="I290" s="149"/>
      <c r="J290" s="149"/>
      <c r="K290" s="149"/>
    </row>
    <row r="291" spans="1:11" x14ac:dyDescent="0.25">
      <c r="A291" s="211"/>
      <c r="B291" s="440" t="s">
        <v>1543</v>
      </c>
      <c r="C291" s="441">
        <f>'B1. HTT Mortgage Assets'!C173*100</f>
        <v>16.100000000000001</v>
      </c>
      <c r="D291" s="196"/>
      <c r="E291" s="196"/>
      <c r="F291" s="149"/>
      <c r="G291" s="149"/>
      <c r="H291" s="148"/>
      <c r="I291" s="148"/>
      <c r="J291" s="149"/>
      <c r="K291" s="149"/>
    </row>
    <row r="292" spans="1:11" ht="15.75" thickBot="1" x14ac:dyDescent="0.3">
      <c r="A292" s="211"/>
      <c r="B292" s="442" t="s">
        <v>1544</v>
      </c>
      <c r="C292" s="443">
        <f>'B1. HTT Mortgage Assets'!C174*100</f>
        <v>67</v>
      </c>
      <c r="D292" s="196"/>
      <c r="E292" s="196"/>
      <c r="F292" s="149"/>
      <c r="G292" s="149"/>
      <c r="H292" s="148"/>
      <c r="I292" s="148"/>
      <c r="J292" s="149"/>
      <c r="K292" s="149"/>
    </row>
    <row r="293" spans="1:11" x14ac:dyDescent="0.25">
      <c r="A293" s="211"/>
      <c r="B293" s="148"/>
      <c r="C293" s="444" t="str">
        <f>IF(SUM(C288:C292)=100,"","ERREUR")</f>
        <v/>
      </c>
      <c r="D293" s="148"/>
      <c r="E293" s="148"/>
      <c r="F293" s="149"/>
      <c r="G293" s="149"/>
      <c r="H293" s="148"/>
      <c r="I293" s="148"/>
      <c r="J293" s="149"/>
      <c r="K293" s="149"/>
    </row>
    <row r="294" spans="1:11" x14ac:dyDescent="0.25">
      <c r="A294" s="211"/>
      <c r="B294" s="149"/>
      <c r="C294" s="149"/>
      <c r="D294" s="149"/>
      <c r="E294" s="149"/>
      <c r="F294" s="149"/>
      <c r="G294" s="149"/>
      <c r="H294" s="148"/>
      <c r="I294" s="148"/>
      <c r="J294" s="149"/>
      <c r="K294" s="149"/>
    </row>
    <row r="295" spans="1:11" x14ac:dyDescent="0.25">
      <c r="A295" s="211" t="s">
        <v>1545</v>
      </c>
      <c r="B295" s="400" t="s">
        <v>1546</v>
      </c>
      <c r="C295" s="149"/>
      <c r="D295" s="149"/>
      <c r="E295" s="149"/>
      <c r="F295" s="403"/>
      <c r="G295" s="148"/>
      <c r="H295" s="149"/>
      <c r="I295" s="149"/>
      <c r="J295" s="149"/>
      <c r="K295" s="149"/>
    </row>
    <row r="296" spans="1:11" ht="15.75" thickBot="1" x14ac:dyDescent="0.3">
      <c r="A296" s="211"/>
      <c r="B296" s="400"/>
      <c r="C296" s="149"/>
      <c r="D296" s="149"/>
      <c r="E296" s="149"/>
      <c r="F296" s="148"/>
      <c r="G296" s="148"/>
      <c r="H296" s="149"/>
      <c r="I296" s="149"/>
      <c r="J296" s="149"/>
      <c r="K296" s="149"/>
    </row>
    <row r="297" spans="1:11" ht="15.75" thickBot="1" x14ac:dyDescent="0.3">
      <c r="A297" s="211"/>
      <c r="B297" s="261"/>
      <c r="C297" s="445" t="s">
        <v>1482</v>
      </c>
      <c r="D297" s="446"/>
      <c r="E297" s="149"/>
      <c r="F297" s="148"/>
      <c r="G297" s="148"/>
      <c r="H297" s="149"/>
      <c r="I297" s="149"/>
      <c r="J297" s="149"/>
      <c r="K297" s="149"/>
    </row>
    <row r="298" spans="1:11" x14ac:dyDescent="0.25">
      <c r="A298" s="211"/>
      <c r="B298" s="182" t="s">
        <v>775</v>
      </c>
      <c r="C298" s="447">
        <f>'B1. HTT Mortgage Assets'!C260*100</f>
        <v>65.900000000000006</v>
      </c>
      <c r="D298" s="148"/>
      <c r="E298" s="149"/>
      <c r="F298" s="148"/>
      <c r="G298" s="149"/>
      <c r="H298" s="149"/>
      <c r="I298" s="149"/>
      <c r="J298" s="149"/>
      <c r="K298" s="149"/>
    </row>
    <row r="299" spans="1:11" x14ac:dyDescent="0.25">
      <c r="A299" s="211"/>
      <c r="B299" s="163" t="s">
        <v>1547</v>
      </c>
      <c r="C299" s="412">
        <f>'B1. HTT Mortgage Assets'!C261*100</f>
        <v>4.5</v>
      </c>
      <c r="D299" s="148"/>
      <c r="E299" s="149"/>
      <c r="F299" s="148"/>
      <c r="G299" s="149"/>
      <c r="H299" s="149"/>
      <c r="I299" s="149"/>
      <c r="J299" s="149"/>
      <c r="K299" s="149"/>
    </row>
    <row r="300" spans="1:11" x14ac:dyDescent="0.25">
      <c r="A300" s="211"/>
      <c r="B300" s="163" t="s">
        <v>1548</v>
      </c>
      <c r="C300" s="412">
        <f>'B1. HTT Mortgage Assets'!C262*100</f>
        <v>28.000000000000004</v>
      </c>
      <c r="D300" s="148"/>
      <c r="E300" s="149"/>
      <c r="F300" s="148"/>
      <c r="G300" s="149"/>
      <c r="H300" s="149"/>
      <c r="I300" s="149"/>
      <c r="J300" s="149"/>
      <c r="K300" s="149"/>
    </row>
    <row r="301" spans="1:11" x14ac:dyDescent="0.25">
      <c r="A301" s="211"/>
      <c r="B301" s="387" t="s">
        <v>94</v>
      </c>
      <c r="C301" s="412">
        <f>'B1. HTT Mortgage Assets'!C263*100</f>
        <v>0</v>
      </c>
      <c r="D301" s="148"/>
      <c r="E301" s="149"/>
      <c r="F301" s="148"/>
      <c r="G301" s="148"/>
      <c r="H301" s="148"/>
      <c r="I301" s="148"/>
      <c r="J301" s="148"/>
      <c r="K301" s="149"/>
    </row>
    <row r="302" spans="1:11" ht="15.75" thickBot="1" x14ac:dyDescent="0.3">
      <c r="A302" s="211"/>
      <c r="B302" s="448" t="s">
        <v>1501</v>
      </c>
      <c r="C302" s="414">
        <f>'B1. HTT Mortgage Assets'!C264*100</f>
        <v>1.6</v>
      </c>
      <c r="D302" s="148"/>
      <c r="E302" s="149"/>
      <c r="F302" s="149"/>
      <c r="G302" s="149"/>
      <c r="H302" s="149"/>
      <c r="I302" s="149"/>
      <c r="J302" s="149"/>
      <c r="K302" s="149"/>
    </row>
    <row r="303" spans="1:11" x14ac:dyDescent="0.25">
      <c r="A303" s="223"/>
      <c r="B303" s="144"/>
      <c r="C303" s="415" t="str">
        <f>IF(SUM(C298:C302)=100,"","ERREUR")</f>
        <v/>
      </c>
      <c r="D303" s="175"/>
      <c r="E303" s="144"/>
      <c r="F303" s="149"/>
      <c r="G303" s="149"/>
      <c r="H303" s="149"/>
      <c r="I303" s="149"/>
      <c r="J303" s="149"/>
      <c r="K303" s="149"/>
    </row>
    <row r="304" spans="1:11" x14ac:dyDescent="0.25">
      <c r="A304" s="211"/>
      <c r="B304" s="149"/>
      <c r="C304" s="210"/>
      <c r="D304" s="149"/>
      <c r="E304" s="149"/>
      <c r="F304" s="149"/>
      <c r="G304" s="149"/>
      <c r="H304" s="149"/>
      <c r="I304" s="149"/>
      <c r="J304" s="149"/>
      <c r="K304" s="149"/>
    </row>
    <row r="305" spans="1:11" x14ac:dyDescent="0.25">
      <c r="A305" s="223" t="s">
        <v>1549</v>
      </c>
      <c r="B305" s="400" t="s">
        <v>1550</v>
      </c>
      <c r="C305" s="210"/>
      <c r="D305" s="149"/>
      <c r="E305" s="149"/>
      <c r="F305" s="149"/>
      <c r="G305" s="149"/>
      <c r="H305" s="149"/>
      <c r="I305" s="149"/>
      <c r="J305" s="149"/>
      <c r="K305" s="149"/>
    </row>
    <row r="306" spans="1:11" ht="15.75" thickBot="1" x14ac:dyDescent="0.3">
      <c r="A306" s="211"/>
      <c r="B306" s="149"/>
      <c r="C306" s="210"/>
      <c r="D306" s="149"/>
      <c r="E306" s="149"/>
      <c r="F306" s="149"/>
      <c r="G306" s="149"/>
      <c r="H306" s="149"/>
      <c r="I306" s="149"/>
      <c r="J306" s="149"/>
      <c r="K306" s="149"/>
    </row>
    <row r="307" spans="1:11" ht="15.75" thickBot="1" x14ac:dyDescent="0.3">
      <c r="A307" s="211"/>
      <c r="B307" s="324"/>
      <c r="C307" s="445" t="s">
        <v>1482</v>
      </c>
      <c r="D307" s="446"/>
      <c r="E307" s="149"/>
      <c r="F307" s="149"/>
      <c r="G307" s="149"/>
      <c r="H307" s="149"/>
      <c r="I307" s="149"/>
      <c r="J307" s="149"/>
      <c r="K307" s="149"/>
    </row>
    <row r="308" spans="1:11" x14ac:dyDescent="0.25">
      <c r="A308" s="211"/>
      <c r="B308" s="394" t="s">
        <v>655</v>
      </c>
      <c r="C308" s="447">
        <f>'B1. HTT Mortgage Assets'!$C$161*100</f>
        <v>98.6</v>
      </c>
      <c r="D308" s="449"/>
      <c r="E308" s="149"/>
      <c r="F308" s="149"/>
      <c r="G308" s="149"/>
      <c r="H308" s="149"/>
      <c r="I308" s="149"/>
      <c r="J308" s="149"/>
      <c r="K308" s="149"/>
    </row>
    <row r="309" spans="1:11" x14ac:dyDescent="0.25">
      <c r="A309" s="211"/>
      <c r="B309" s="387" t="s">
        <v>1551</v>
      </c>
      <c r="C309" s="418"/>
      <c r="D309" s="449"/>
      <c r="E309" s="149"/>
      <c r="F309" s="149"/>
      <c r="G309" s="149"/>
      <c r="H309" s="149"/>
      <c r="I309" s="149"/>
      <c r="J309" s="149"/>
      <c r="K309" s="149"/>
    </row>
    <row r="310" spans="1:11" x14ac:dyDescent="0.25">
      <c r="A310" s="211"/>
      <c r="B310" s="387" t="s">
        <v>1552</v>
      </c>
      <c r="C310" s="412">
        <f>'B1. HTT Mortgage Assets'!$C$160*100</f>
        <v>1.4000000000000001</v>
      </c>
      <c r="D310" s="449"/>
      <c r="E310" s="149"/>
      <c r="F310" s="149"/>
      <c r="G310" s="149"/>
      <c r="H310" s="149"/>
      <c r="I310" s="149"/>
      <c r="J310" s="149"/>
      <c r="K310" s="149"/>
    </row>
    <row r="311" spans="1:11" x14ac:dyDescent="0.25">
      <c r="A311" s="211"/>
      <c r="B311" s="450" t="s">
        <v>94</v>
      </c>
      <c r="C311" s="418"/>
      <c r="D311" s="148"/>
      <c r="E311" s="149"/>
      <c r="F311" s="144"/>
      <c r="G311" s="144"/>
      <c r="H311" s="144"/>
      <c r="I311" s="144"/>
      <c r="J311" s="144"/>
      <c r="K311" s="149"/>
    </row>
    <row r="312" spans="1:11" ht="15.75" thickBot="1" x14ac:dyDescent="0.3">
      <c r="A312" s="211"/>
      <c r="B312" s="448" t="s">
        <v>1501</v>
      </c>
      <c r="C312" s="451"/>
      <c r="D312" s="148"/>
      <c r="E312" s="149"/>
      <c r="F312" s="149"/>
      <c r="G312" s="149"/>
      <c r="H312" s="149"/>
      <c r="I312" s="149"/>
      <c r="J312" s="149"/>
      <c r="K312" s="149"/>
    </row>
    <row r="313" spans="1:11" x14ac:dyDescent="0.25">
      <c r="A313" s="211"/>
      <c r="B313" s="149"/>
      <c r="C313" s="415" t="str">
        <f>IF(SUM(C308:C312)=100,"","ERREUR")</f>
        <v/>
      </c>
      <c r="D313" s="149"/>
      <c r="E313" s="149"/>
      <c r="F313" s="149"/>
      <c r="G313" s="149"/>
      <c r="H313" s="149"/>
      <c r="I313" s="149"/>
      <c r="J313" s="149"/>
      <c r="K313" s="149"/>
    </row>
    <row r="314" spans="1:11" x14ac:dyDescent="0.25">
      <c r="A314" s="211"/>
      <c r="B314" s="149"/>
      <c r="C314" s="210"/>
      <c r="D314" s="149"/>
      <c r="E314" s="149"/>
      <c r="F314" s="149"/>
      <c r="G314" s="149"/>
      <c r="H314" s="149"/>
      <c r="I314" s="149"/>
      <c r="J314" s="149"/>
      <c r="K314" s="149"/>
    </row>
    <row r="315" spans="1:11" x14ac:dyDescent="0.25">
      <c r="A315" s="211" t="s">
        <v>1553</v>
      </c>
      <c r="B315" s="271" t="s">
        <v>1554</v>
      </c>
      <c r="C315" s="210"/>
      <c r="D315" s="149"/>
      <c r="E315" s="149"/>
      <c r="F315" s="149"/>
      <c r="G315" s="149"/>
      <c r="H315" s="149"/>
      <c r="I315" s="149"/>
      <c r="J315" s="149"/>
      <c r="K315" s="149"/>
    </row>
    <row r="316" spans="1:11" ht="15.75" thickBot="1" x14ac:dyDescent="0.3">
      <c r="A316" s="211"/>
      <c r="B316" s="149"/>
      <c r="C316" s="210"/>
      <c r="D316" s="149"/>
      <c r="E316" s="149"/>
      <c r="F316" s="149"/>
      <c r="G316" s="149"/>
      <c r="H316" s="149"/>
      <c r="I316" s="149"/>
      <c r="J316" s="149"/>
      <c r="K316" s="149"/>
    </row>
    <row r="317" spans="1:11" ht="15.75" thickBot="1" x14ac:dyDescent="0.3">
      <c r="A317" s="211"/>
      <c r="B317" s="149"/>
      <c r="C317" s="445" t="s">
        <v>1482</v>
      </c>
      <c r="D317" s="149"/>
      <c r="E317" s="149"/>
      <c r="F317" s="149"/>
      <c r="G317" s="149"/>
      <c r="H317" s="149"/>
      <c r="I317" s="149"/>
      <c r="J317" s="149"/>
      <c r="K317" s="149"/>
    </row>
    <row r="318" spans="1:11" x14ac:dyDescent="0.25">
      <c r="A318" s="211"/>
      <c r="B318" s="394" t="s">
        <v>1555</v>
      </c>
      <c r="C318" s="452">
        <f>'B1. HTT Mortgage Assets'!$C$150*100</f>
        <v>82.699999999999989</v>
      </c>
      <c r="D318" s="149"/>
      <c r="E318" s="149"/>
      <c r="F318" s="149"/>
      <c r="G318" s="149"/>
      <c r="H318" s="149"/>
      <c r="I318" s="149"/>
      <c r="J318" s="149"/>
      <c r="K318" s="149"/>
    </row>
    <row r="319" spans="1:11" x14ac:dyDescent="0.25">
      <c r="A319" s="211"/>
      <c r="B319" s="387" t="s">
        <v>1556</v>
      </c>
      <c r="C319" s="453">
        <f>'B1. HTT Mortgage Assets'!C153*100</f>
        <v>14.2</v>
      </c>
      <c r="D319" s="149"/>
      <c r="E319" s="149"/>
      <c r="F319" s="149"/>
      <c r="G319" s="149"/>
      <c r="H319" s="149"/>
      <c r="I319" s="149"/>
      <c r="J319" s="149"/>
      <c r="K319" s="149"/>
    </row>
    <row r="320" spans="1:11" x14ac:dyDescent="0.25">
      <c r="A320" s="211"/>
      <c r="B320" s="387" t="s">
        <v>1557</v>
      </c>
      <c r="C320" s="453">
        <f>'B1. HTT Mortgage Assets'!C154*100</f>
        <v>3</v>
      </c>
      <c r="D320" s="149"/>
      <c r="E320" s="149"/>
      <c r="F320" s="149"/>
      <c r="G320" s="149"/>
      <c r="H320" s="149"/>
      <c r="I320" s="149"/>
      <c r="J320" s="149"/>
      <c r="K320" s="149"/>
    </row>
    <row r="321" spans="1:11" x14ac:dyDescent="0.25">
      <c r="A321" s="211"/>
      <c r="B321" s="387" t="s">
        <v>1558</v>
      </c>
      <c r="C321" s="453">
        <f>'B1. HTT Mortgage Assets'!C155*100</f>
        <v>0.1</v>
      </c>
      <c r="D321" s="149"/>
      <c r="E321" s="149"/>
      <c r="F321" s="149"/>
      <c r="G321" s="149"/>
      <c r="H321" s="149"/>
      <c r="I321" s="149"/>
      <c r="J321" s="149"/>
      <c r="K321" s="149"/>
    </row>
    <row r="322" spans="1:11" x14ac:dyDescent="0.25">
      <c r="A322" s="211"/>
      <c r="B322" s="387" t="s">
        <v>94</v>
      </c>
      <c r="C322" s="453">
        <f>'B1. HTT Mortgage Assets'!$C$152*100</f>
        <v>0</v>
      </c>
      <c r="D322" s="149"/>
      <c r="E322" s="149"/>
      <c r="F322" s="149"/>
      <c r="G322" s="149"/>
      <c r="H322" s="149"/>
      <c r="I322" s="149"/>
      <c r="J322" s="149"/>
      <c r="K322" s="149"/>
    </row>
    <row r="323" spans="1:11" ht="15.75" thickBot="1" x14ac:dyDescent="0.3">
      <c r="A323" s="211"/>
      <c r="B323" s="420" t="s">
        <v>1501</v>
      </c>
      <c r="C323" s="454"/>
      <c r="D323" s="149"/>
      <c r="E323" s="149"/>
      <c r="F323" s="149"/>
      <c r="G323" s="149"/>
      <c r="H323" s="149"/>
      <c r="I323" s="149"/>
      <c r="J323" s="149"/>
      <c r="K323" s="149"/>
    </row>
    <row r="324" spans="1:11" x14ac:dyDescent="0.25">
      <c r="A324" s="211"/>
      <c r="B324" s="149"/>
      <c r="C324" s="444" t="str">
        <f>IF(SUM(C318:C323)=100,"","ERREUR")</f>
        <v/>
      </c>
      <c r="D324" s="149"/>
      <c r="E324" s="149"/>
      <c r="F324" s="149"/>
      <c r="G324" s="149"/>
      <c r="H324" s="149"/>
      <c r="I324" s="149"/>
      <c r="J324" s="149"/>
      <c r="K324" s="149"/>
    </row>
    <row r="325" spans="1:11" x14ac:dyDescent="0.25">
      <c r="A325" s="211"/>
      <c r="B325" s="149"/>
      <c r="C325" s="149"/>
      <c r="D325" s="149"/>
      <c r="E325" s="149"/>
      <c r="F325" s="149"/>
      <c r="G325" s="149"/>
      <c r="H325" s="149"/>
      <c r="I325" s="149"/>
      <c r="J325" s="149"/>
      <c r="K325" s="149"/>
    </row>
    <row r="326" spans="1:11" x14ac:dyDescent="0.25">
      <c r="A326" s="223" t="s">
        <v>1559</v>
      </c>
      <c r="B326" s="213" t="s">
        <v>1560</v>
      </c>
      <c r="C326" s="149"/>
      <c r="D326" s="149"/>
      <c r="E326" s="149"/>
      <c r="F326" s="149"/>
      <c r="G326" s="149"/>
      <c r="H326" s="149"/>
      <c r="I326" s="149"/>
      <c r="J326" s="149"/>
      <c r="K326" s="149"/>
    </row>
    <row r="327" spans="1:11" ht="15.75" thickBot="1" x14ac:dyDescent="0.3">
      <c r="A327" s="211"/>
      <c r="B327" s="149"/>
      <c r="C327" s="149"/>
      <c r="D327" s="149"/>
      <c r="E327" s="149"/>
      <c r="F327" s="149"/>
      <c r="G327" s="149"/>
      <c r="H327" s="149"/>
      <c r="I327" s="149"/>
      <c r="J327" s="149"/>
      <c r="K327" s="149"/>
    </row>
    <row r="328" spans="1:11" ht="15.75" thickBot="1" x14ac:dyDescent="0.3">
      <c r="A328" s="211"/>
      <c r="B328" s="149"/>
      <c r="C328" s="149"/>
      <c r="D328" s="445" t="s">
        <v>1482</v>
      </c>
      <c r="E328" s="149"/>
      <c r="F328" s="149"/>
      <c r="G328" s="149"/>
      <c r="H328" s="149"/>
      <c r="I328" s="149"/>
      <c r="J328" s="149"/>
      <c r="K328" s="149"/>
    </row>
    <row r="329" spans="1:11" s="555" customFormat="1" x14ac:dyDescent="0.25">
      <c r="A329" s="211"/>
      <c r="B329" s="158" t="s">
        <v>1561</v>
      </c>
      <c r="C329" s="455"/>
      <c r="D329" s="447">
        <v>49.7</v>
      </c>
      <c r="E329" s="210"/>
      <c r="F329" s="210"/>
      <c r="G329" s="210"/>
      <c r="H329" s="210"/>
      <c r="I329" s="210"/>
      <c r="J329" s="210"/>
      <c r="K329" s="210"/>
    </row>
    <row r="330" spans="1:11" s="555" customFormat="1" x14ac:dyDescent="0.25">
      <c r="A330" s="211"/>
      <c r="B330" s="163" t="s">
        <v>1562</v>
      </c>
      <c r="C330" s="245"/>
      <c r="D330" s="412">
        <v>6.1</v>
      </c>
      <c r="E330" s="210"/>
      <c r="F330" s="210"/>
      <c r="G330" s="210"/>
      <c r="H330" s="210"/>
      <c r="I330" s="210"/>
      <c r="J330" s="210"/>
      <c r="K330" s="210"/>
    </row>
    <row r="331" spans="1:11" s="555" customFormat="1" x14ac:dyDescent="0.25">
      <c r="A331" s="211"/>
      <c r="B331" s="163" t="s">
        <v>1563</v>
      </c>
      <c r="C331" s="245"/>
      <c r="D331" s="412">
        <v>15.3</v>
      </c>
      <c r="E331" s="210"/>
      <c r="F331" s="210"/>
      <c r="G331" s="210"/>
      <c r="H331" s="210"/>
      <c r="I331" s="210"/>
      <c r="J331" s="210"/>
      <c r="K331" s="210"/>
    </row>
    <row r="332" spans="1:11" s="555" customFormat="1" x14ac:dyDescent="0.25">
      <c r="A332" s="211"/>
      <c r="B332" s="163" t="s">
        <v>1564</v>
      </c>
      <c r="C332" s="245"/>
      <c r="D332" s="412">
        <v>2.5</v>
      </c>
      <c r="E332" s="210"/>
      <c r="F332" s="210"/>
      <c r="G332" s="210"/>
      <c r="H332" s="210"/>
      <c r="I332" s="210"/>
      <c r="J332" s="210"/>
      <c r="K332" s="210"/>
    </row>
    <row r="333" spans="1:11" s="555" customFormat="1" x14ac:dyDescent="0.25">
      <c r="A333" s="211"/>
      <c r="B333" s="163" t="s">
        <v>1565</v>
      </c>
      <c r="C333" s="245"/>
      <c r="D333" s="412">
        <v>1.6</v>
      </c>
      <c r="E333" s="210"/>
      <c r="F333" s="210"/>
      <c r="G333" s="210"/>
      <c r="H333" s="210"/>
      <c r="I333" s="210"/>
      <c r="J333" s="210"/>
      <c r="K333" s="210"/>
    </row>
    <row r="334" spans="1:11" s="555" customFormat="1" x14ac:dyDescent="0.25">
      <c r="A334" s="211"/>
      <c r="B334" s="163" t="s">
        <v>1566</v>
      </c>
      <c r="C334" s="245"/>
      <c r="D334" s="412">
        <v>12</v>
      </c>
      <c r="E334" s="210"/>
      <c r="F334" s="210"/>
      <c r="G334" s="210"/>
      <c r="H334" s="210"/>
      <c r="I334" s="210"/>
      <c r="J334" s="210"/>
      <c r="K334" s="210"/>
    </row>
    <row r="335" spans="1:11" s="555" customFormat="1" ht="15.75" thickBot="1" x14ac:dyDescent="0.3">
      <c r="A335" s="211"/>
      <c r="B335" s="168" t="s">
        <v>1501</v>
      </c>
      <c r="C335" s="421"/>
      <c r="D335" s="414">
        <v>12.8</v>
      </c>
      <c r="E335" s="210"/>
      <c r="F335" s="210"/>
      <c r="G335" s="210"/>
      <c r="H335" s="210"/>
      <c r="I335" s="210"/>
      <c r="J335" s="210"/>
      <c r="K335" s="210"/>
    </row>
    <row r="336" spans="1:11" s="555" customFormat="1" x14ac:dyDescent="0.25">
      <c r="A336" s="211"/>
      <c r="B336" s="210"/>
      <c r="C336" s="210"/>
      <c r="D336" s="415" t="str">
        <f>IF(SUM(D329:D335)=100,"","ERREUR")</f>
        <v/>
      </c>
      <c r="E336" s="210"/>
      <c r="F336" s="210"/>
      <c r="G336" s="210"/>
      <c r="H336" s="210"/>
      <c r="I336" s="210"/>
      <c r="J336" s="210"/>
      <c r="K336" s="210"/>
    </row>
    <row r="337" spans="1:11" s="555" customFormat="1" x14ac:dyDescent="0.25">
      <c r="A337" s="211"/>
      <c r="B337" s="282"/>
      <c r="C337" s="282"/>
      <c r="D337" s="196"/>
      <c r="E337" s="282"/>
      <c r="F337" s="210"/>
      <c r="G337" s="210"/>
      <c r="H337" s="210"/>
      <c r="I337" s="210"/>
      <c r="J337" s="210"/>
      <c r="K337" s="210"/>
    </row>
    <row r="338" spans="1:11" s="555" customFormat="1" x14ac:dyDescent="0.25">
      <c r="A338" s="211" t="s">
        <v>1567</v>
      </c>
      <c r="B338" s="400" t="s">
        <v>1568</v>
      </c>
      <c r="C338" s="210"/>
      <c r="D338" s="225"/>
      <c r="E338" s="210"/>
      <c r="F338" s="210"/>
      <c r="G338" s="210"/>
      <c r="H338" s="210"/>
      <c r="I338" s="210"/>
      <c r="J338" s="210"/>
      <c r="K338" s="210"/>
    </row>
    <row r="339" spans="1:11" s="555" customFormat="1" ht="15.75" thickBot="1" x14ac:dyDescent="0.3">
      <c r="A339" s="211"/>
      <c r="B339" s="400"/>
      <c r="C339" s="614"/>
      <c r="D339" s="225"/>
      <c r="E339" s="210"/>
      <c r="F339" s="210"/>
      <c r="G339" s="210"/>
      <c r="H339" s="210"/>
      <c r="I339" s="210"/>
      <c r="J339" s="210"/>
      <c r="K339" s="210"/>
    </row>
    <row r="340" spans="1:11" s="555" customFormat="1" x14ac:dyDescent="0.25">
      <c r="A340" s="211"/>
      <c r="B340" s="158" t="s">
        <v>1569</v>
      </c>
      <c r="C340" s="456"/>
      <c r="D340" s="457">
        <f>'B1. HTT Mortgage Assets'!C28</f>
        <v>572539</v>
      </c>
      <c r="E340" s="416"/>
      <c r="F340" s="210"/>
      <c r="G340" s="210"/>
      <c r="H340" s="210"/>
      <c r="I340" s="210"/>
      <c r="J340" s="210"/>
      <c r="K340" s="210"/>
    </row>
    <row r="341" spans="1:11" s="555" customFormat="1" ht="15.75" thickBot="1" x14ac:dyDescent="0.3">
      <c r="A341" s="211"/>
      <c r="B341" s="219" t="s">
        <v>1570</v>
      </c>
      <c r="C341" s="458"/>
      <c r="D341" s="538">
        <f>'B1. HTT Mortgage Assets'!$C$187</f>
        <v>67879</v>
      </c>
      <c r="E341" s="416"/>
      <c r="F341" s="210"/>
      <c r="G341" s="210"/>
      <c r="H341" s="210"/>
      <c r="I341" s="210"/>
      <c r="J341" s="210"/>
      <c r="K341" s="210"/>
    </row>
    <row r="342" spans="1:11" s="555" customFormat="1" ht="15.75" thickBot="1" x14ac:dyDescent="0.3">
      <c r="A342" s="223"/>
      <c r="B342" s="224"/>
      <c r="C342" s="615"/>
      <c r="D342" s="615"/>
      <c r="E342" s="416"/>
      <c r="F342" s="210"/>
      <c r="G342" s="210"/>
      <c r="H342" s="210"/>
      <c r="I342" s="210"/>
      <c r="J342" s="210"/>
      <c r="K342" s="210"/>
    </row>
    <row r="343" spans="1:11" s="555" customFormat="1" ht="27" thickBot="1" x14ac:dyDescent="0.3">
      <c r="A343" s="223"/>
      <c r="B343" s="196"/>
      <c r="C343" s="416"/>
      <c r="D343" s="391" t="s">
        <v>1571</v>
      </c>
      <c r="E343" s="416"/>
      <c r="F343" s="210"/>
      <c r="G343" s="210"/>
      <c r="H343" s="210"/>
      <c r="I343" s="210"/>
      <c r="J343" s="210"/>
      <c r="K343" s="210"/>
    </row>
    <row r="344" spans="1:11" s="555" customFormat="1" x14ac:dyDescent="0.25">
      <c r="A344" s="211"/>
      <c r="B344" s="226" t="s">
        <v>1572</v>
      </c>
      <c r="C344" s="236"/>
      <c r="D344" s="426">
        <v>0.02</v>
      </c>
      <c r="E344" s="196"/>
      <c r="F344" s="210"/>
      <c r="G344" s="210"/>
      <c r="H344" s="210"/>
      <c r="I344" s="210"/>
      <c r="J344" s="210"/>
      <c r="K344" s="210"/>
    </row>
    <row r="345" spans="1:11" s="555" customFormat="1" ht="15.75" thickBot="1" x14ac:dyDescent="0.3">
      <c r="A345" s="211"/>
      <c r="B345" s="168" t="s">
        <v>1573</v>
      </c>
      <c r="C345" s="421"/>
      <c r="D345" s="616">
        <v>0.04</v>
      </c>
      <c r="E345" s="196"/>
      <c r="F345" s="282"/>
      <c r="G345" s="282"/>
      <c r="H345" s="282"/>
      <c r="I345" s="282"/>
      <c r="J345" s="282"/>
      <c r="K345" s="210"/>
    </row>
    <row r="346" spans="1:11" x14ac:dyDescent="0.25">
      <c r="A346" s="211"/>
      <c r="B346" s="196"/>
      <c r="C346" s="383"/>
      <c r="D346" s="459"/>
      <c r="E346" s="175"/>
      <c r="F346" s="148"/>
      <c r="G346" s="148"/>
      <c r="H346" s="148"/>
      <c r="I346" s="148"/>
      <c r="J346" s="148"/>
      <c r="K346" s="149"/>
    </row>
    <row r="347" spans="1:11" ht="15.75" thickBot="1" x14ac:dyDescent="0.3">
      <c r="A347" s="223"/>
      <c r="B347" s="176"/>
      <c r="C347" s="383"/>
      <c r="D347" s="383"/>
      <c r="E347" s="175"/>
      <c r="F347" s="148"/>
      <c r="G347" s="149"/>
      <c r="H347" s="149"/>
      <c r="I347" s="149"/>
      <c r="J347" s="149"/>
      <c r="K347" s="149"/>
    </row>
    <row r="348" spans="1:11" ht="34.5" customHeight="1" thickBot="1" x14ac:dyDescent="0.3">
      <c r="A348" s="460"/>
      <c r="B348" s="461" t="s">
        <v>1574</v>
      </c>
      <c r="C348" s="462" t="s">
        <v>1575</v>
      </c>
      <c r="D348" s="463" t="s">
        <v>1576</v>
      </c>
      <c r="E348" s="633" t="s">
        <v>1577</v>
      </c>
      <c r="F348" s="633"/>
      <c r="G348" s="210"/>
      <c r="H348" s="210"/>
      <c r="I348" s="210"/>
      <c r="J348" s="210"/>
      <c r="K348" s="149"/>
    </row>
    <row r="349" spans="1:11" x14ac:dyDescent="0.25">
      <c r="A349" s="460"/>
      <c r="B349" s="464" t="s">
        <v>1578</v>
      </c>
      <c r="C349" s="465">
        <f>'B1. HTT Mortgage Assets'!D190</f>
        <v>544817</v>
      </c>
      <c r="D349" s="466">
        <f>'B1. HTT Mortgage Assets'!C190</f>
        <v>30641</v>
      </c>
      <c r="E349" s="467">
        <v>78.900000000000006</v>
      </c>
      <c r="F349" s="468"/>
      <c r="G349" s="416"/>
      <c r="H349" s="210"/>
      <c r="I349" s="225"/>
      <c r="J349" s="210"/>
      <c r="K349" s="149"/>
    </row>
    <row r="350" spans="1:11" x14ac:dyDescent="0.25">
      <c r="A350" s="460"/>
      <c r="B350" s="395" t="s">
        <v>1579</v>
      </c>
      <c r="C350" s="465">
        <f>'B1. HTT Mortgage Assets'!D191</f>
        <v>24150</v>
      </c>
      <c r="D350" s="469">
        <f>'B1. HTT Mortgage Assets'!C191</f>
        <v>6342</v>
      </c>
      <c r="E350" s="467">
        <f t="shared" ref="E350:E354" si="4">ROUND(D350/D$355,3)*100</f>
        <v>16.3</v>
      </c>
      <c r="F350" s="396"/>
      <c r="G350" s="416"/>
      <c r="H350" s="210"/>
      <c r="I350" s="210"/>
      <c r="J350" s="210"/>
      <c r="K350" s="149"/>
    </row>
    <row r="351" spans="1:11" x14ac:dyDescent="0.25">
      <c r="A351" s="460"/>
      <c r="B351" s="395" t="s">
        <v>1580</v>
      </c>
      <c r="C351" s="465">
        <f>'B1. HTT Mortgage Assets'!D192</f>
        <v>2809</v>
      </c>
      <c r="D351" s="469">
        <f>'B1. HTT Mortgage Assets'!C192</f>
        <v>1311</v>
      </c>
      <c r="E351" s="467">
        <f t="shared" si="4"/>
        <v>3.4000000000000004</v>
      </c>
      <c r="F351" s="396"/>
      <c r="G351" s="416"/>
      <c r="H351" s="225"/>
      <c r="I351" s="225"/>
      <c r="J351" s="225"/>
      <c r="K351" s="149"/>
    </row>
    <row r="352" spans="1:11" x14ac:dyDescent="0.25">
      <c r="A352" s="460"/>
      <c r="B352" s="395" t="s">
        <v>1581</v>
      </c>
      <c r="C352" s="465">
        <f>'B1. HTT Mortgage Assets'!D193</f>
        <v>531</v>
      </c>
      <c r="D352" s="469">
        <f>'B1. HTT Mortgage Assets'!C193</f>
        <v>363</v>
      </c>
      <c r="E352" s="467">
        <f t="shared" si="4"/>
        <v>0.89999999999999991</v>
      </c>
      <c r="F352" s="396"/>
      <c r="G352" s="416"/>
      <c r="H352" s="225"/>
      <c r="I352" s="225"/>
      <c r="J352" s="225"/>
      <c r="K352" s="149"/>
    </row>
    <row r="353" spans="1:11" x14ac:dyDescent="0.25">
      <c r="A353" s="460"/>
      <c r="B353" s="395" t="s">
        <v>1582</v>
      </c>
      <c r="C353" s="465">
        <f>'B1. HTT Mortgage Assets'!D194</f>
        <v>232</v>
      </c>
      <c r="D353" s="469">
        <f>'B1. HTT Mortgage Assets'!C194</f>
        <v>207</v>
      </c>
      <c r="E353" s="467">
        <f t="shared" si="4"/>
        <v>0.5</v>
      </c>
      <c r="F353" s="310"/>
      <c r="G353" s="196"/>
      <c r="H353" s="210"/>
      <c r="I353" s="210"/>
      <c r="J353" s="210"/>
      <c r="K353" s="149"/>
    </row>
    <row r="354" spans="1:11" ht="15.75" thickBot="1" x14ac:dyDescent="0.3">
      <c r="A354" s="460"/>
      <c r="B354" s="470" t="s">
        <v>1583</v>
      </c>
      <c r="C354" s="465">
        <f>'B1. HTT Mortgage Assets'!D195</f>
        <v>0</v>
      </c>
      <c r="D354" s="471">
        <f>'B1. HTT Mortgage Assets'!C195</f>
        <v>0</v>
      </c>
      <c r="E354" s="472">
        <f t="shared" si="4"/>
        <v>0</v>
      </c>
      <c r="F354" s="473"/>
      <c r="G354" s="196"/>
      <c r="H354" s="210"/>
      <c r="I354" s="210"/>
      <c r="J354" s="210"/>
      <c r="K354" s="149"/>
    </row>
    <row r="355" spans="1:11" ht="15.75" thickBot="1" x14ac:dyDescent="0.3">
      <c r="A355" s="460"/>
      <c r="B355" s="474" t="s">
        <v>1584</v>
      </c>
      <c r="C355" s="475">
        <f>SUM(C349:C354)</f>
        <v>572539</v>
      </c>
      <c r="D355" s="476">
        <f>SUM(D349:D354)</f>
        <v>38864</v>
      </c>
      <c r="E355" s="477">
        <f>SUM(E349:E354)</f>
        <v>100.00000000000001</v>
      </c>
      <c r="F355" s="478"/>
      <c r="G355" s="196"/>
      <c r="H355" s="225"/>
      <c r="I355" s="225"/>
      <c r="J355" s="225"/>
      <c r="K355" s="149"/>
    </row>
    <row r="356" spans="1:11" x14ac:dyDescent="0.25">
      <c r="A356" s="211"/>
      <c r="B356" s="149"/>
      <c r="C356" s="149" t="str">
        <f>IF(C355=D340,"","ERREUR")</f>
        <v/>
      </c>
      <c r="D356" s="149" t="s">
        <v>1706</v>
      </c>
      <c r="E356" s="149"/>
      <c r="F356" s="210"/>
      <c r="G356" s="149"/>
      <c r="H356" s="149"/>
      <c r="I356" s="149"/>
      <c r="J356" s="149"/>
      <c r="K356" s="149"/>
    </row>
    <row r="357" spans="1:11" x14ac:dyDescent="0.25">
      <c r="A357" s="211"/>
      <c r="B357" s="149"/>
      <c r="C357" s="149"/>
      <c r="D357" s="149"/>
      <c r="E357" s="149"/>
      <c r="F357" s="210"/>
      <c r="G357" s="149"/>
      <c r="H357" s="149"/>
      <c r="I357" s="149"/>
      <c r="J357" s="149"/>
      <c r="K357" s="149"/>
    </row>
    <row r="358" spans="1:11" x14ac:dyDescent="0.25">
      <c r="A358" s="211" t="s">
        <v>1585</v>
      </c>
      <c r="B358" s="213" t="s">
        <v>1586</v>
      </c>
      <c r="C358" s="149"/>
      <c r="D358" s="149"/>
      <c r="E358" s="149"/>
      <c r="F358" s="210"/>
      <c r="G358" s="149"/>
      <c r="H358" s="149"/>
      <c r="I358" s="149"/>
      <c r="J358" s="149"/>
      <c r="K358" s="149"/>
    </row>
    <row r="359" spans="1:11" ht="15.75" thickBot="1" x14ac:dyDescent="0.3">
      <c r="A359" s="211"/>
      <c r="B359" s="213"/>
      <c r="C359" s="149"/>
      <c r="D359" s="149"/>
      <c r="E359" s="149"/>
      <c r="F359" s="210"/>
      <c r="G359" s="149"/>
      <c r="H359" s="149"/>
      <c r="I359" s="149"/>
      <c r="J359" s="149"/>
      <c r="K359" s="149"/>
    </row>
    <row r="360" spans="1:11" ht="15.75" thickBot="1" x14ac:dyDescent="0.3">
      <c r="A360" s="211"/>
      <c r="B360" s="261"/>
      <c r="C360" s="179" t="s">
        <v>1405</v>
      </c>
      <c r="D360" s="180" t="s">
        <v>1447</v>
      </c>
      <c r="E360" s="181" t="s">
        <v>1448</v>
      </c>
      <c r="F360" s="149"/>
      <c r="G360" s="149"/>
      <c r="H360" s="149"/>
      <c r="I360" s="149"/>
      <c r="J360" s="149"/>
      <c r="K360" s="149"/>
    </row>
    <row r="361" spans="1:11" ht="15.75" thickBot="1" x14ac:dyDescent="0.3">
      <c r="A361" s="211"/>
      <c r="B361" s="168" t="s">
        <v>1398</v>
      </c>
      <c r="C361" s="479">
        <v>0</v>
      </c>
      <c r="D361" s="480">
        <v>0</v>
      </c>
      <c r="E361" s="171">
        <v>0</v>
      </c>
      <c r="F361" s="149"/>
      <c r="G361" s="149"/>
      <c r="H361" s="149"/>
      <c r="I361" s="149"/>
      <c r="J361" s="149"/>
      <c r="K361" s="149"/>
    </row>
    <row r="362" spans="1:11" x14ac:dyDescent="0.25">
      <c r="A362" s="223"/>
      <c r="B362" s="176"/>
      <c r="C362" s="175"/>
      <c r="D362" s="175"/>
      <c r="E362" s="196"/>
      <c r="F362" s="144"/>
      <c r="G362" s="144"/>
      <c r="H362" s="144"/>
      <c r="I362" s="144"/>
      <c r="J362" s="144"/>
      <c r="K362" s="149"/>
    </row>
    <row r="363" spans="1:11" ht="15.75" thickBot="1" x14ac:dyDescent="0.3">
      <c r="A363" s="211"/>
      <c r="B363" s="213"/>
      <c r="C363" s="149"/>
      <c r="D363" s="149"/>
      <c r="E363" s="149"/>
      <c r="F363" s="210"/>
      <c r="G363" s="149"/>
      <c r="H363" s="149"/>
      <c r="I363" s="149"/>
      <c r="J363" s="149"/>
      <c r="K363" s="149"/>
    </row>
    <row r="364" spans="1:11" x14ac:dyDescent="0.25">
      <c r="A364" s="416"/>
      <c r="B364" s="481" t="s">
        <v>1587</v>
      </c>
      <c r="C364" s="482"/>
      <c r="D364" s="482"/>
      <c r="E364" s="159"/>
      <c r="F364" s="159"/>
      <c r="G364" s="159"/>
      <c r="H364" s="159"/>
      <c r="I364" s="159"/>
      <c r="J364" s="159"/>
      <c r="K364" s="149"/>
    </row>
    <row r="365" spans="1:11" ht="38.25" x14ac:dyDescent="0.25">
      <c r="A365" s="211"/>
      <c r="B365" s="483" t="s">
        <v>1263</v>
      </c>
      <c r="C365" s="484" t="s">
        <v>1588</v>
      </c>
      <c r="D365" s="484" t="s">
        <v>1589</v>
      </c>
      <c r="E365" s="485"/>
      <c r="F365" s="486" t="s">
        <v>1346</v>
      </c>
      <c r="G365" s="487"/>
      <c r="H365" s="484" t="s">
        <v>1590</v>
      </c>
      <c r="I365" s="484" t="s">
        <v>1591</v>
      </c>
      <c r="J365" s="484" t="s">
        <v>1592</v>
      </c>
      <c r="K365" s="149"/>
    </row>
    <row r="366" spans="1:11" x14ac:dyDescent="0.25">
      <c r="A366" s="211"/>
      <c r="B366" s="361"/>
      <c r="C366" s="488"/>
      <c r="D366" s="488"/>
      <c r="E366" s="489" t="s">
        <v>1350</v>
      </c>
      <c r="F366" s="489" t="s">
        <v>1351</v>
      </c>
      <c r="G366" s="489" t="s">
        <v>1352</v>
      </c>
      <c r="H366" s="490"/>
      <c r="I366" s="490"/>
      <c r="J366" s="490"/>
      <c r="K366" s="149"/>
    </row>
    <row r="367" spans="1:11" x14ac:dyDescent="0.25">
      <c r="A367" s="211"/>
      <c r="B367" s="491" t="s">
        <v>1593</v>
      </c>
      <c r="C367" s="492"/>
      <c r="D367" s="492"/>
      <c r="E367" s="190"/>
      <c r="F367" s="190"/>
      <c r="G367" s="190"/>
      <c r="H367" s="190"/>
      <c r="I367" s="190"/>
      <c r="J367" s="190"/>
      <c r="K367" s="149"/>
    </row>
    <row r="368" spans="1:11" x14ac:dyDescent="0.25">
      <c r="A368" s="211"/>
      <c r="B368" s="491" t="s">
        <v>1594</v>
      </c>
      <c r="C368" s="492"/>
      <c r="D368" s="492"/>
      <c r="E368" s="190"/>
      <c r="F368" s="190"/>
      <c r="G368" s="190"/>
      <c r="H368" s="190"/>
      <c r="I368" s="190"/>
      <c r="J368" s="190"/>
      <c r="K368" s="149"/>
    </row>
    <row r="369" spans="1:11" x14ac:dyDescent="0.25">
      <c r="A369" s="211"/>
      <c r="B369" s="491" t="s">
        <v>1595</v>
      </c>
      <c r="C369" s="492"/>
      <c r="D369" s="492"/>
      <c r="E369" s="190"/>
      <c r="F369" s="190"/>
      <c r="G369" s="190"/>
      <c r="H369" s="190"/>
      <c r="I369" s="190"/>
      <c r="J369" s="190"/>
      <c r="K369" s="149"/>
    </row>
    <row r="370" spans="1:11" ht="15.75" thickBot="1" x14ac:dyDescent="0.3">
      <c r="A370" s="211"/>
      <c r="B370" s="493" t="s">
        <v>1596</v>
      </c>
      <c r="C370" s="494"/>
      <c r="D370" s="494"/>
      <c r="E370" s="495"/>
      <c r="F370" s="495"/>
      <c r="G370" s="495"/>
      <c r="H370" s="495"/>
      <c r="I370" s="495"/>
      <c r="J370" s="495"/>
      <c r="K370" s="149"/>
    </row>
    <row r="371" spans="1:11" x14ac:dyDescent="0.25">
      <c r="A371" s="211"/>
      <c r="B371" s="149"/>
      <c r="C371" s="384"/>
      <c r="D371" s="384"/>
      <c r="E371" s="149"/>
      <c r="F371" s="149"/>
      <c r="G371" s="149"/>
      <c r="H371" s="149"/>
      <c r="I371" s="149"/>
      <c r="J371" s="149"/>
      <c r="K371" s="149"/>
    </row>
    <row r="372" spans="1:11" ht="15.75" thickBot="1" x14ac:dyDescent="0.3">
      <c r="A372" s="211"/>
      <c r="B372" s="213"/>
      <c r="C372" s="149"/>
      <c r="D372" s="149"/>
      <c r="E372" s="149"/>
      <c r="F372" s="210"/>
      <c r="G372" s="149"/>
      <c r="H372" s="149"/>
      <c r="I372" s="149"/>
      <c r="J372" s="149"/>
      <c r="K372" s="149"/>
    </row>
    <row r="373" spans="1:11" x14ac:dyDescent="0.25">
      <c r="A373" s="416"/>
      <c r="B373" s="481" t="s">
        <v>1597</v>
      </c>
      <c r="C373" s="159"/>
      <c r="D373" s="159"/>
      <c r="E373" s="159"/>
      <c r="F373" s="159"/>
      <c r="G373" s="159"/>
      <c r="H373" s="159"/>
      <c r="I373" s="159"/>
      <c r="J373" s="496"/>
      <c r="K373" s="149"/>
    </row>
    <row r="374" spans="1:11" ht="38.25" x14ac:dyDescent="0.25">
      <c r="A374" s="211"/>
      <c r="B374" s="483" t="s">
        <v>1263</v>
      </c>
      <c r="C374" s="484" t="s">
        <v>1588</v>
      </c>
      <c r="D374" s="484" t="s">
        <v>1589</v>
      </c>
      <c r="E374" s="485"/>
      <c r="F374" s="486" t="s">
        <v>1346</v>
      </c>
      <c r="G374" s="487"/>
      <c r="H374" s="484" t="s">
        <v>1590</v>
      </c>
      <c r="I374" s="484" t="s">
        <v>1598</v>
      </c>
      <c r="J374" s="497" t="s">
        <v>1599</v>
      </c>
      <c r="K374" s="149"/>
    </row>
    <row r="375" spans="1:11" x14ac:dyDescent="0.25">
      <c r="A375" s="211"/>
      <c r="B375" s="361"/>
      <c r="C375" s="490"/>
      <c r="D375" s="490"/>
      <c r="E375" s="489" t="s">
        <v>1350</v>
      </c>
      <c r="F375" s="489" t="s">
        <v>1351</v>
      </c>
      <c r="G375" s="489" t="s">
        <v>1352</v>
      </c>
      <c r="H375" s="490"/>
      <c r="I375" s="490"/>
      <c r="J375" s="498"/>
      <c r="K375" s="149"/>
    </row>
    <row r="376" spans="1:11" x14ac:dyDescent="0.25">
      <c r="A376" s="211"/>
      <c r="B376" s="491" t="s">
        <v>1593</v>
      </c>
      <c r="C376" s="190"/>
      <c r="D376" s="190"/>
      <c r="E376" s="190"/>
      <c r="F376" s="190"/>
      <c r="G376" s="190"/>
      <c r="H376" s="190"/>
      <c r="I376" s="190"/>
      <c r="J376" s="499"/>
      <c r="K376" s="149"/>
    </row>
    <row r="377" spans="1:11" x14ac:dyDescent="0.25">
      <c r="A377" s="211"/>
      <c r="B377" s="491" t="s">
        <v>1594</v>
      </c>
      <c r="C377" s="190"/>
      <c r="D377" s="190"/>
      <c r="E377" s="190"/>
      <c r="F377" s="190"/>
      <c r="G377" s="190"/>
      <c r="H377" s="190"/>
      <c r="I377" s="190"/>
      <c r="J377" s="499"/>
      <c r="K377" s="149"/>
    </row>
    <row r="378" spans="1:11" x14ac:dyDescent="0.25">
      <c r="A378" s="211"/>
      <c r="B378" s="491" t="s">
        <v>1595</v>
      </c>
      <c r="C378" s="190"/>
      <c r="D378" s="190"/>
      <c r="E378" s="190"/>
      <c r="F378" s="190"/>
      <c r="G378" s="190"/>
      <c r="H378" s="190"/>
      <c r="I378" s="190"/>
      <c r="J378" s="499"/>
      <c r="K378" s="149"/>
    </row>
    <row r="379" spans="1:11" ht="15.75" thickBot="1" x14ac:dyDescent="0.3">
      <c r="A379" s="211"/>
      <c r="B379" s="493" t="s">
        <v>1596</v>
      </c>
      <c r="C379" s="495"/>
      <c r="D379" s="495"/>
      <c r="E379" s="495"/>
      <c r="F379" s="495"/>
      <c r="G379" s="495"/>
      <c r="H379" s="495"/>
      <c r="I379" s="495"/>
      <c r="J379" s="500"/>
      <c r="K379" s="149"/>
    </row>
    <row r="380" spans="1:11" x14ac:dyDescent="0.25">
      <c r="A380" s="211"/>
      <c r="B380" s="149"/>
      <c r="C380" s="149"/>
      <c r="D380" s="149"/>
      <c r="E380" s="149"/>
      <c r="F380" s="149"/>
      <c r="G380" s="149"/>
      <c r="H380" s="149"/>
      <c r="I380" s="149"/>
      <c r="J380" s="149"/>
      <c r="K380" s="149"/>
    </row>
    <row r="381" spans="1:11" x14ac:dyDescent="0.25">
      <c r="A381" s="145"/>
      <c r="B381" s="149"/>
      <c r="C381" s="149"/>
      <c r="D381" s="149"/>
      <c r="E381" s="149"/>
      <c r="F381" s="149"/>
      <c r="G381" s="149"/>
      <c r="H381" s="149"/>
      <c r="I381" s="149"/>
      <c r="J381" s="149"/>
      <c r="K381" s="149"/>
    </row>
    <row r="382" spans="1:11" x14ac:dyDescent="0.25">
      <c r="A382" s="156">
        <v>6</v>
      </c>
      <c r="B382" s="142" t="s">
        <v>1600</v>
      </c>
      <c r="C382" s="142"/>
      <c r="D382" s="142"/>
      <c r="E382" s="142"/>
      <c r="F382" s="142"/>
      <c r="G382" s="142"/>
      <c r="H382" s="149"/>
      <c r="I382" s="149"/>
      <c r="J382" s="149"/>
      <c r="K382" s="149"/>
    </row>
    <row r="383" spans="1:11" x14ac:dyDescent="0.25">
      <c r="A383" s="145"/>
      <c r="B383" s="149"/>
      <c r="C383" s="149"/>
      <c r="D383" s="149"/>
      <c r="E383" s="149"/>
      <c r="F383" s="149"/>
      <c r="G383" s="149"/>
      <c r="H383" s="149"/>
      <c r="I383" s="149"/>
      <c r="J383" s="149"/>
      <c r="K383" s="149"/>
    </row>
    <row r="384" spans="1:11" x14ac:dyDescent="0.25">
      <c r="A384" s="145"/>
      <c r="B384" s="149"/>
      <c r="C384" s="149"/>
      <c r="D384" s="149"/>
      <c r="E384" s="149"/>
      <c r="F384" s="149"/>
      <c r="G384" s="149"/>
      <c r="H384" s="149"/>
      <c r="I384" s="149"/>
      <c r="J384" s="149"/>
      <c r="K384" s="149"/>
    </row>
    <row r="385" spans="1:11" ht="15.75" thickBot="1" x14ac:dyDescent="0.3">
      <c r="A385" s="145" t="s">
        <v>1601</v>
      </c>
      <c r="B385" s="213" t="s">
        <v>1602</v>
      </c>
      <c r="C385" s="149"/>
      <c r="D385" s="210"/>
      <c r="E385" s="149"/>
      <c r="F385" s="149"/>
      <c r="G385" s="149"/>
      <c r="H385" s="149"/>
      <c r="I385" s="149"/>
      <c r="J385" s="149"/>
      <c r="K385" s="149"/>
    </row>
    <row r="386" spans="1:11" ht="15.75" thickBot="1" x14ac:dyDescent="0.3">
      <c r="A386" s="145"/>
      <c r="B386" s="149"/>
      <c r="C386" s="149"/>
      <c r="D386" s="501" t="s">
        <v>1603</v>
      </c>
      <c r="E386" s="502">
        <f>YEAR(C4)-1</f>
        <v>2018</v>
      </c>
      <c r="F386" s="502">
        <f>YEAR(C4)-2</f>
        <v>2017</v>
      </c>
      <c r="G386" s="502">
        <f>YEAR(C4)-3</f>
        <v>2016</v>
      </c>
      <c r="H386" s="149"/>
      <c r="I386" s="149"/>
      <c r="J386" s="149"/>
      <c r="K386" s="149"/>
    </row>
    <row r="387" spans="1:11" s="555" customFormat="1" x14ac:dyDescent="0.25">
      <c r="A387" s="211"/>
      <c r="B387" s="158" t="s">
        <v>1604</v>
      </c>
      <c r="C387" s="159"/>
      <c r="D387" s="503">
        <f>'A. HTT General'!$C$39</f>
        <v>26787</v>
      </c>
      <c r="E387" s="503">
        <v>27021</v>
      </c>
      <c r="F387" s="503">
        <v>30942</v>
      </c>
      <c r="G387" s="503">
        <v>38413</v>
      </c>
      <c r="H387" s="210"/>
      <c r="I387" s="210"/>
      <c r="J387" s="210"/>
      <c r="K387" s="210"/>
    </row>
    <row r="388" spans="1:11" s="555" customFormat="1" ht="15.75" thickBot="1" x14ac:dyDescent="0.3">
      <c r="A388" s="211"/>
      <c r="B388" s="182" t="s">
        <v>1605</v>
      </c>
      <c r="C388" s="183"/>
      <c r="D388" s="504"/>
      <c r="E388" s="504"/>
      <c r="F388" s="504"/>
      <c r="G388" s="504"/>
      <c r="H388" s="210"/>
      <c r="I388" s="210"/>
      <c r="J388" s="210"/>
      <c r="K388" s="210"/>
    </row>
    <row r="389" spans="1:11" s="555" customFormat="1" ht="15.75" thickBot="1" x14ac:dyDescent="0.3">
      <c r="A389" s="211"/>
      <c r="B389" s="253" t="s">
        <v>1606</v>
      </c>
      <c r="C389" s="255"/>
      <c r="D389" s="505">
        <f>SUM(D387:D388)</f>
        <v>26787</v>
      </c>
      <c r="E389" s="505">
        <f>SUM(E387:E388)</f>
        <v>27021</v>
      </c>
      <c r="F389" s="505">
        <f>SUM(F387:F388)</f>
        <v>30942</v>
      </c>
      <c r="G389" s="505">
        <f>SUM(G387:G388)</f>
        <v>38413</v>
      </c>
      <c r="H389" s="210"/>
      <c r="I389" s="210"/>
      <c r="J389" s="210"/>
      <c r="K389" s="210"/>
    </row>
    <row r="390" spans="1:11" s="555" customFormat="1" ht="15.75" thickBot="1" x14ac:dyDescent="0.3">
      <c r="A390" s="211"/>
      <c r="B390" s="210"/>
      <c r="C390" s="210"/>
      <c r="D390" s="506"/>
      <c r="E390" s="506"/>
      <c r="F390" s="506"/>
      <c r="G390" s="506"/>
      <c r="H390" s="210"/>
      <c r="I390" s="210"/>
      <c r="J390" s="210"/>
      <c r="K390" s="210"/>
    </row>
    <row r="391" spans="1:11" s="555" customFormat="1" x14ac:dyDescent="0.25">
      <c r="A391" s="211"/>
      <c r="B391" s="158" t="s">
        <v>1607</v>
      </c>
      <c r="C391" s="159"/>
      <c r="D391" s="503">
        <f>D387-D393</f>
        <v>25535</v>
      </c>
      <c r="E391" s="503">
        <f>E387-E393</f>
        <v>25535</v>
      </c>
      <c r="F391" s="503">
        <f>F387-F393</f>
        <v>29511</v>
      </c>
      <c r="G391" s="503">
        <f>G387-G393</f>
        <v>36667</v>
      </c>
      <c r="H391" s="210"/>
      <c r="I391" s="210"/>
      <c r="J391" s="210"/>
      <c r="K391" s="210"/>
    </row>
    <row r="392" spans="1:11" s="555" customFormat="1" x14ac:dyDescent="0.25">
      <c r="A392" s="211"/>
      <c r="B392" s="182" t="s">
        <v>1608</v>
      </c>
      <c r="C392" s="183"/>
      <c r="D392" s="504"/>
      <c r="E392" s="504"/>
      <c r="F392" s="504"/>
      <c r="G392" s="504"/>
      <c r="H392" s="210"/>
      <c r="I392" s="210"/>
      <c r="J392" s="210"/>
      <c r="K392" s="210"/>
    </row>
    <row r="393" spans="1:11" s="555" customFormat="1" x14ac:dyDescent="0.25">
      <c r="A393" s="211"/>
      <c r="B393" s="182" t="s">
        <v>1609</v>
      </c>
      <c r="C393" s="183"/>
      <c r="D393" s="504">
        <f>'A. HTT General'!$C$142</f>
        <v>1252</v>
      </c>
      <c r="E393" s="504">
        <v>1486</v>
      </c>
      <c r="F393" s="504">
        <v>1431</v>
      </c>
      <c r="G393" s="504">
        <v>1746</v>
      </c>
      <c r="H393" s="210"/>
      <c r="I393" s="210"/>
      <c r="J393" s="210"/>
      <c r="K393" s="210"/>
    </row>
    <row r="394" spans="1:11" s="555" customFormat="1" x14ac:dyDescent="0.25">
      <c r="A394" s="211"/>
      <c r="B394" s="182" t="s">
        <v>1610</v>
      </c>
      <c r="C394" s="183"/>
      <c r="D394" s="507"/>
      <c r="E394" s="504"/>
      <c r="F394" s="504"/>
      <c r="G394" s="504"/>
      <c r="H394" s="210"/>
      <c r="I394" s="210"/>
      <c r="J394" s="210"/>
      <c r="K394" s="210"/>
    </row>
    <row r="395" spans="1:11" s="555" customFormat="1" x14ac:dyDescent="0.25">
      <c r="A395" s="211"/>
      <c r="B395" s="182" t="s">
        <v>1611</v>
      </c>
      <c r="C395" s="183"/>
      <c r="D395" s="507"/>
      <c r="E395" s="507"/>
      <c r="F395" s="507"/>
      <c r="G395" s="507"/>
      <c r="H395" s="210"/>
      <c r="I395" s="210"/>
      <c r="J395" s="210"/>
      <c r="K395" s="210"/>
    </row>
    <row r="396" spans="1:11" s="555" customFormat="1" ht="15.75" thickBot="1" x14ac:dyDescent="0.3">
      <c r="A396" s="211"/>
      <c r="B396" s="182" t="s">
        <v>94</v>
      </c>
      <c r="C396" s="183"/>
      <c r="D396" s="507"/>
      <c r="E396" s="507"/>
      <c r="F396" s="507"/>
      <c r="G396" s="507"/>
      <c r="H396" s="210"/>
      <c r="I396" s="210"/>
      <c r="J396" s="210"/>
      <c r="K396" s="210"/>
    </row>
    <row r="397" spans="1:11" s="555" customFormat="1" ht="15.75" thickBot="1" x14ac:dyDescent="0.3">
      <c r="A397" s="211"/>
      <c r="B397" s="253" t="s">
        <v>1606</v>
      </c>
      <c r="C397" s="255"/>
      <c r="D397" s="508">
        <f>SUM(D391:D394)</f>
        <v>26787</v>
      </c>
      <c r="E397" s="508">
        <f>SUM(E391:E394)</f>
        <v>27021</v>
      </c>
      <c r="F397" s="508">
        <f>SUM(F391:F394)</f>
        <v>30942</v>
      </c>
      <c r="G397" s="508">
        <f>SUM(G391:G394)</f>
        <v>38413</v>
      </c>
      <c r="H397" s="210"/>
      <c r="I397" s="210"/>
      <c r="J397" s="210"/>
      <c r="K397" s="210"/>
    </row>
    <row r="398" spans="1:11" s="555" customFormat="1" ht="15.75" thickBot="1" x14ac:dyDescent="0.3">
      <c r="A398" s="211"/>
      <c r="B398" s="210"/>
      <c r="C398" s="210"/>
      <c r="D398" s="509"/>
      <c r="E398" s="509"/>
      <c r="F398" s="509"/>
      <c r="G398" s="509"/>
      <c r="H398" s="210"/>
      <c r="I398" s="210"/>
      <c r="J398" s="210"/>
      <c r="K398" s="210"/>
    </row>
    <row r="399" spans="1:11" s="555" customFormat="1" x14ac:dyDescent="0.25">
      <c r="A399" s="211"/>
      <c r="B399" s="158" t="s">
        <v>220</v>
      </c>
      <c r="C399" s="159"/>
      <c r="D399" s="503">
        <f>D389</f>
        <v>26787</v>
      </c>
      <c r="E399" s="503">
        <f>E389</f>
        <v>27021</v>
      </c>
      <c r="F399" s="503">
        <f>F389</f>
        <v>30942</v>
      </c>
      <c r="G399" s="503">
        <f>G389</f>
        <v>38413</v>
      </c>
      <c r="H399" s="210"/>
      <c r="I399" s="210"/>
      <c r="J399" s="210"/>
      <c r="K399" s="210"/>
    </row>
    <row r="400" spans="1:11" s="555" customFormat="1" x14ac:dyDescent="0.25">
      <c r="A400" s="211"/>
      <c r="B400" s="182" t="s">
        <v>222</v>
      </c>
      <c r="C400" s="183"/>
      <c r="D400" s="507"/>
      <c r="E400" s="507"/>
      <c r="F400" s="507"/>
      <c r="G400" s="507"/>
      <c r="H400" s="210"/>
      <c r="I400" s="210"/>
      <c r="J400" s="210"/>
      <c r="K400" s="210"/>
    </row>
    <row r="401" spans="1:11" s="555" customFormat="1" ht="15.75" thickBot="1" x14ac:dyDescent="0.3">
      <c r="A401" s="211"/>
      <c r="B401" s="182" t="s">
        <v>94</v>
      </c>
      <c r="C401" s="183"/>
      <c r="D401" s="507"/>
      <c r="E401" s="507"/>
      <c r="F401" s="507"/>
      <c r="G401" s="507"/>
      <c r="H401" s="210"/>
      <c r="I401" s="210"/>
      <c r="J401" s="210"/>
      <c r="K401" s="210"/>
    </row>
    <row r="402" spans="1:11" s="555" customFormat="1" ht="15.75" thickBot="1" x14ac:dyDescent="0.3">
      <c r="A402" s="211"/>
      <c r="B402" s="253" t="s">
        <v>1606</v>
      </c>
      <c r="C402" s="255"/>
      <c r="D402" s="508">
        <f>SUM(D399:D401)</f>
        <v>26787</v>
      </c>
      <c r="E402" s="508">
        <f>SUM(E399:E401)</f>
        <v>27021</v>
      </c>
      <c r="F402" s="508">
        <f>SUM(F399:F401)</f>
        <v>30942</v>
      </c>
      <c r="G402" s="508">
        <f>SUM(G399:G401)</f>
        <v>38413</v>
      </c>
      <c r="H402" s="210"/>
      <c r="I402" s="210"/>
      <c r="J402" s="210"/>
      <c r="K402" s="210"/>
    </row>
    <row r="403" spans="1:11" s="555" customFormat="1" x14ac:dyDescent="0.25">
      <c r="A403" s="211"/>
      <c r="B403" s="210"/>
      <c r="C403" s="210"/>
      <c r="D403" s="510"/>
      <c r="E403" s="510"/>
      <c r="F403" s="510"/>
      <c r="G403" s="510"/>
      <c r="H403" s="210"/>
      <c r="I403" s="210"/>
      <c r="J403" s="210"/>
      <c r="K403" s="210"/>
    </row>
    <row r="404" spans="1:11" s="555" customFormat="1" x14ac:dyDescent="0.25">
      <c r="A404" s="211"/>
      <c r="B404" s="210"/>
      <c r="C404" s="210"/>
      <c r="D404" s="510"/>
      <c r="E404" s="510"/>
      <c r="F404" s="510"/>
      <c r="G404" s="510"/>
      <c r="H404" s="210"/>
      <c r="I404" s="210"/>
      <c r="J404" s="210"/>
      <c r="K404" s="210"/>
    </row>
    <row r="405" spans="1:11" s="555" customFormat="1" ht="15.75" thickBot="1" x14ac:dyDescent="0.3">
      <c r="A405" s="211" t="s">
        <v>1612</v>
      </c>
      <c r="B405" s="213" t="s">
        <v>1613</v>
      </c>
      <c r="C405" s="210"/>
      <c r="D405" s="510"/>
      <c r="E405" s="510"/>
      <c r="F405" s="510"/>
      <c r="G405" s="510"/>
      <c r="H405" s="210"/>
      <c r="I405" s="210"/>
      <c r="J405" s="210"/>
      <c r="K405" s="210"/>
    </row>
    <row r="406" spans="1:11" s="555" customFormat="1" ht="15.75" thickBot="1" x14ac:dyDescent="0.3">
      <c r="A406" s="210"/>
      <c r="B406" s="210"/>
      <c r="C406" s="210"/>
      <c r="D406" s="501" t="str">
        <f>D386</f>
        <v>YTD</v>
      </c>
      <c r="E406" s="501">
        <f>E386</f>
        <v>2018</v>
      </c>
      <c r="F406" s="501">
        <f>F386</f>
        <v>2017</v>
      </c>
      <c r="G406" s="501">
        <f>G386</f>
        <v>2016</v>
      </c>
      <c r="H406" s="210"/>
      <c r="I406" s="210"/>
      <c r="J406" s="210"/>
      <c r="K406" s="210"/>
    </row>
    <row r="407" spans="1:11" s="555" customFormat="1" x14ac:dyDescent="0.25">
      <c r="A407" s="211"/>
      <c r="B407" s="158" t="s">
        <v>1604</v>
      </c>
      <c r="C407" s="159"/>
      <c r="D407" s="503">
        <v>0</v>
      </c>
      <c r="E407" s="503">
        <v>0</v>
      </c>
      <c r="F407" s="503">
        <v>0</v>
      </c>
      <c r="G407" s="503">
        <v>0</v>
      </c>
      <c r="H407" s="210"/>
      <c r="I407" s="210"/>
      <c r="J407" s="210"/>
      <c r="K407" s="210"/>
    </row>
    <row r="408" spans="1:11" s="555" customFormat="1" ht="15.75" thickBot="1" x14ac:dyDescent="0.3">
      <c r="A408" s="211"/>
      <c r="B408" s="182" t="s">
        <v>1605</v>
      </c>
      <c r="C408" s="183"/>
      <c r="D408" s="504"/>
      <c r="E408" s="504"/>
      <c r="F408" s="507"/>
      <c r="G408" s="507"/>
      <c r="H408" s="210"/>
      <c r="I408" s="210"/>
      <c r="J408" s="210"/>
      <c r="K408" s="210"/>
    </row>
    <row r="409" spans="1:11" s="555" customFormat="1" ht="15.75" thickBot="1" x14ac:dyDescent="0.3">
      <c r="A409" s="211"/>
      <c r="B409" s="253" t="s">
        <v>1606</v>
      </c>
      <c r="C409" s="255"/>
      <c r="D409" s="505">
        <f>SUM(D407:D408)</f>
        <v>0</v>
      </c>
      <c r="E409" s="505">
        <f>SUM(E407:E408)</f>
        <v>0</v>
      </c>
      <c r="F409" s="505">
        <f>SUM(F407:F408)</f>
        <v>0</v>
      </c>
      <c r="G409" s="505">
        <f>SUM(G407:G408)</f>
        <v>0</v>
      </c>
      <c r="H409" s="210"/>
      <c r="I409" s="210"/>
      <c r="J409" s="210"/>
      <c r="K409" s="210"/>
    </row>
    <row r="410" spans="1:11" s="555" customFormat="1" ht="15.75" thickBot="1" x14ac:dyDescent="0.3">
      <c r="A410" s="211"/>
      <c r="B410" s="210"/>
      <c r="C410" s="210"/>
      <c r="D410" s="506"/>
      <c r="E410" s="506"/>
      <c r="F410" s="509"/>
      <c r="G410" s="509"/>
      <c r="H410" s="210"/>
      <c r="I410" s="210"/>
      <c r="J410" s="210"/>
      <c r="K410" s="210"/>
    </row>
    <row r="411" spans="1:11" s="555" customFormat="1" x14ac:dyDescent="0.25">
      <c r="A411" s="211"/>
      <c r="B411" s="158" t="s">
        <v>1607</v>
      </c>
      <c r="C411" s="159"/>
      <c r="D411" s="503">
        <v>0</v>
      </c>
      <c r="E411" s="503">
        <v>0</v>
      </c>
      <c r="F411" s="617">
        <v>0</v>
      </c>
      <c r="G411" s="617">
        <v>0</v>
      </c>
      <c r="H411" s="210"/>
      <c r="I411" s="210"/>
      <c r="J411" s="210"/>
      <c r="K411" s="210"/>
    </row>
    <row r="412" spans="1:11" s="555" customFormat="1" x14ac:dyDescent="0.25">
      <c r="A412" s="211"/>
      <c r="B412" s="182" t="s">
        <v>1608</v>
      </c>
      <c r="C412" s="183"/>
      <c r="D412" s="504"/>
      <c r="E412" s="504"/>
      <c r="F412" s="507"/>
      <c r="G412" s="507"/>
      <c r="H412" s="210"/>
      <c r="I412" s="210"/>
      <c r="J412" s="210"/>
      <c r="K412" s="210"/>
    </row>
    <row r="413" spans="1:11" s="555" customFormat="1" x14ac:dyDescent="0.25">
      <c r="A413" s="211"/>
      <c r="B413" s="182" t="s">
        <v>1609</v>
      </c>
      <c r="C413" s="183"/>
      <c r="D413" s="504"/>
      <c r="E413" s="504"/>
      <c r="F413" s="507"/>
      <c r="G413" s="507"/>
      <c r="H413" s="210"/>
      <c r="I413" s="210"/>
      <c r="J413" s="210"/>
      <c r="K413" s="210"/>
    </row>
    <row r="414" spans="1:11" s="555" customFormat="1" x14ac:dyDescent="0.25">
      <c r="A414" s="211"/>
      <c r="B414" s="182" t="s">
        <v>1610</v>
      </c>
      <c r="C414" s="183"/>
      <c r="D414" s="504"/>
      <c r="E414" s="504"/>
      <c r="F414" s="507"/>
      <c r="G414" s="507"/>
      <c r="H414" s="210"/>
      <c r="I414" s="210"/>
      <c r="J414" s="210"/>
      <c r="K414" s="210"/>
    </row>
    <row r="415" spans="1:11" s="555" customFormat="1" x14ac:dyDescent="0.25">
      <c r="A415" s="211"/>
      <c r="B415" s="182" t="s">
        <v>1611</v>
      </c>
      <c r="C415" s="183"/>
      <c r="D415" s="504"/>
      <c r="E415" s="504"/>
      <c r="F415" s="507"/>
      <c r="G415" s="507"/>
      <c r="H415" s="210"/>
      <c r="I415" s="210"/>
      <c r="J415" s="210"/>
      <c r="K415" s="210"/>
    </row>
    <row r="416" spans="1:11" s="555" customFormat="1" ht="15.75" thickBot="1" x14ac:dyDescent="0.3">
      <c r="A416" s="211"/>
      <c r="B416" s="182" t="s">
        <v>94</v>
      </c>
      <c r="C416" s="183"/>
      <c r="D416" s="504"/>
      <c r="E416" s="504"/>
      <c r="F416" s="507"/>
      <c r="G416" s="507"/>
      <c r="H416" s="210"/>
      <c r="I416" s="210"/>
      <c r="J416" s="210"/>
      <c r="K416" s="210"/>
    </row>
    <row r="417" spans="1:11" s="555" customFormat="1" ht="15.75" thickBot="1" x14ac:dyDescent="0.3">
      <c r="A417" s="211"/>
      <c r="B417" s="253" t="s">
        <v>1606</v>
      </c>
      <c r="C417" s="255"/>
      <c r="D417" s="505">
        <f>SUM(D411:D416)</f>
        <v>0</v>
      </c>
      <c r="E417" s="505">
        <f>SUM(E411:E416)</f>
        <v>0</v>
      </c>
      <c r="F417" s="505">
        <f>SUM(F411:F416)</f>
        <v>0</v>
      </c>
      <c r="G417" s="505">
        <f>SUM(G411:G416)</f>
        <v>0</v>
      </c>
      <c r="H417" s="210"/>
      <c r="I417" s="210"/>
      <c r="J417" s="210"/>
      <c r="K417" s="210"/>
    </row>
    <row r="418" spans="1:11" s="555" customFormat="1" ht="15.75" thickBot="1" x14ac:dyDescent="0.3">
      <c r="A418" s="211"/>
      <c r="B418" s="210"/>
      <c r="C418" s="210"/>
      <c r="D418" s="506"/>
      <c r="E418" s="506"/>
      <c r="F418" s="509"/>
      <c r="G418" s="509"/>
      <c r="H418" s="210"/>
      <c r="I418" s="210"/>
      <c r="J418" s="210"/>
      <c r="K418" s="210"/>
    </row>
    <row r="419" spans="1:11" s="555" customFormat="1" x14ac:dyDescent="0.25">
      <c r="A419" s="211"/>
      <c r="B419" s="158" t="s">
        <v>220</v>
      </c>
      <c r="C419" s="159"/>
      <c r="D419" s="503"/>
      <c r="E419" s="503"/>
      <c r="F419" s="503"/>
      <c r="G419" s="503"/>
      <c r="H419" s="210"/>
      <c r="I419" s="210"/>
      <c r="J419" s="210"/>
      <c r="K419" s="210"/>
    </row>
    <row r="420" spans="1:11" s="555" customFormat="1" x14ac:dyDescent="0.25">
      <c r="A420" s="211"/>
      <c r="B420" s="182" t="s">
        <v>222</v>
      </c>
      <c r="C420" s="183"/>
      <c r="D420" s="507"/>
      <c r="E420" s="507"/>
      <c r="F420" s="507"/>
      <c r="G420" s="507"/>
      <c r="H420" s="210"/>
      <c r="I420" s="210"/>
      <c r="J420" s="210"/>
      <c r="K420" s="210"/>
    </row>
    <row r="421" spans="1:11" s="555" customFormat="1" ht="15.75" thickBot="1" x14ac:dyDescent="0.3">
      <c r="A421" s="211"/>
      <c r="B421" s="182" t="s">
        <v>94</v>
      </c>
      <c r="C421" s="183"/>
      <c r="D421" s="507"/>
      <c r="E421" s="507"/>
      <c r="F421" s="507"/>
      <c r="G421" s="507"/>
      <c r="H421" s="210"/>
      <c r="I421" s="210"/>
      <c r="J421" s="210"/>
      <c r="K421" s="210"/>
    </row>
    <row r="422" spans="1:11" s="555" customFormat="1" ht="15.75" thickBot="1" x14ac:dyDescent="0.3">
      <c r="A422" s="211"/>
      <c r="B422" s="253" t="s">
        <v>1606</v>
      </c>
      <c r="C422" s="255"/>
      <c r="D422" s="508">
        <f>SUM(D419:D421)</f>
        <v>0</v>
      </c>
      <c r="E422" s="508">
        <f>SUM(E419:E421)</f>
        <v>0</v>
      </c>
      <c r="F422" s="508">
        <f>SUM(F419:F421)</f>
        <v>0</v>
      </c>
      <c r="G422" s="508">
        <f>SUM(G419:G421)</f>
        <v>0</v>
      </c>
      <c r="H422" s="210"/>
      <c r="I422" s="210"/>
      <c r="J422" s="210"/>
      <c r="K422" s="210"/>
    </row>
    <row r="423" spans="1:11" s="555" customFormat="1" x14ac:dyDescent="0.25">
      <c r="A423" s="211"/>
      <c r="B423" s="210"/>
      <c r="C423" s="210"/>
      <c r="D423" s="210"/>
      <c r="E423" s="210"/>
      <c r="F423" s="210"/>
      <c r="G423" s="210"/>
      <c r="H423" s="210"/>
      <c r="I423" s="210"/>
      <c r="J423" s="210"/>
      <c r="K423" s="210"/>
    </row>
    <row r="424" spans="1:11" s="555" customFormat="1" x14ac:dyDescent="0.25">
      <c r="A424" s="211"/>
      <c r="B424" s="210"/>
      <c r="C424" s="210"/>
      <c r="D424" s="210"/>
      <c r="E424" s="210"/>
      <c r="F424" s="210"/>
      <c r="G424" s="210"/>
      <c r="H424" s="210"/>
      <c r="I424" s="210"/>
      <c r="J424" s="210"/>
      <c r="K424" s="210"/>
    </row>
    <row r="425" spans="1:11" s="555" customFormat="1" x14ac:dyDescent="0.25">
      <c r="A425" s="519"/>
      <c r="B425" s="517"/>
      <c r="C425" s="517"/>
      <c r="D425" s="517"/>
      <c r="E425" s="517"/>
      <c r="F425" s="517"/>
      <c r="G425" s="517"/>
      <c r="H425" s="517"/>
      <c r="I425" s="517"/>
      <c r="J425" s="210"/>
      <c r="K425" s="210"/>
    </row>
    <row r="426" spans="1:11" s="555" customFormat="1" x14ac:dyDescent="0.25">
      <c r="A426" s="513"/>
      <c r="B426" s="618" t="s">
        <v>1614</v>
      </c>
      <c r="C426" s="515"/>
      <c r="D426" s="515"/>
      <c r="E426" s="515"/>
      <c r="F426" s="515"/>
      <c r="G426" s="515"/>
      <c r="H426" s="515"/>
      <c r="I426" s="515"/>
      <c r="J426" s="210"/>
      <c r="K426" s="210"/>
    </row>
    <row r="427" spans="1:11" s="555" customFormat="1" x14ac:dyDescent="0.25">
      <c r="A427" s="519"/>
      <c r="B427" s="517"/>
      <c r="C427" s="517"/>
      <c r="D427" s="517"/>
      <c r="E427" s="517"/>
      <c r="F427" s="517"/>
      <c r="G427" s="517"/>
      <c r="H427" s="517"/>
      <c r="I427" s="517"/>
      <c r="J427" s="210"/>
      <c r="K427" s="210"/>
    </row>
    <row r="428" spans="1:11" s="555" customFormat="1" x14ac:dyDescent="0.25">
      <c r="A428" s="519" t="s">
        <v>1345</v>
      </c>
      <c r="B428" s="517" t="s">
        <v>1615</v>
      </c>
      <c r="C428" s="517"/>
      <c r="D428" s="517"/>
      <c r="E428" s="517"/>
      <c r="F428" s="517"/>
      <c r="G428" s="517"/>
      <c r="H428" s="517"/>
      <c r="I428" s="517"/>
      <c r="J428" s="210"/>
      <c r="K428" s="210"/>
    </row>
    <row r="429" spans="1:11" s="555" customFormat="1" x14ac:dyDescent="0.25">
      <c r="A429" s="519"/>
      <c r="B429" s="517"/>
      <c r="C429" s="517"/>
      <c r="D429" s="517"/>
      <c r="E429" s="517"/>
      <c r="F429" s="517"/>
      <c r="G429" s="517"/>
      <c r="H429" s="517"/>
      <c r="I429" s="517"/>
      <c r="J429" s="210"/>
      <c r="K429" s="210"/>
    </row>
    <row r="430" spans="1:11" s="555" customFormat="1" x14ac:dyDescent="0.25">
      <c r="A430" s="519" t="s">
        <v>1353</v>
      </c>
      <c r="B430" s="516" t="s">
        <v>1616</v>
      </c>
      <c r="C430" s="517"/>
      <c r="D430" s="517"/>
      <c r="E430" s="517"/>
      <c r="F430" s="517"/>
      <c r="G430" s="517"/>
      <c r="H430" s="517"/>
      <c r="I430" s="517"/>
      <c r="J430" s="210"/>
      <c r="K430" s="210"/>
    </row>
    <row r="431" spans="1:11" s="555" customFormat="1" x14ac:dyDescent="0.25">
      <c r="A431" s="519"/>
      <c r="B431" s="517" t="s">
        <v>1617</v>
      </c>
      <c r="C431" s="517"/>
      <c r="D431" s="517"/>
      <c r="E431" s="517"/>
      <c r="F431" s="517"/>
      <c r="G431" s="517"/>
      <c r="H431" s="517"/>
      <c r="I431" s="517"/>
      <c r="J431" s="210"/>
      <c r="K431" s="210"/>
    </row>
    <row r="432" spans="1:11" s="555" customFormat="1" x14ac:dyDescent="0.25">
      <c r="A432" s="519"/>
      <c r="B432" s="517" t="s">
        <v>1618</v>
      </c>
      <c r="C432" s="517"/>
      <c r="D432" s="517"/>
      <c r="E432" s="517"/>
      <c r="F432" s="517"/>
      <c r="G432" s="517"/>
      <c r="H432" s="517"/>
      <c r="I432" s="517"/>
      <c r="J432" s="210"/>
      <c r="K432" s="210"/>
    </row>
    <row r="433" spans="1:11" s="555" customFormat="1" x14ac:dyDescent="0.25">
      <c r="A433" s="519"/>
      <c r="B433" s="517" t="s">
        <v>1619</v>
      </c>
      <c r="C433" s="517"/>
      <c r="D433" s="517"/>
      <c r="E433" s="517"/>
      <c r="F433" s="517"/>
      <c r="G433" s="517"/>
      <c r="H433" s="517"/>
      <c r="I433" s="517"/>
      <c r="J433" s="210"/>
      <c r="K433" s="210"/>
    </row>
    <row r="434" spans="1:11" s="555" customFormat="1" x14ac:dyDescent="0.25">
      <c r="A434" s="519"/>
      <c r="B434" s="517" t="s">
        <v>1620</v>
      </c>
      <c r="C434" s="517"/>
      <c r="D434" s="517"/>
      <c r="E434" s="517"/>
      <c r="F434" s="517"/>
      <c r="G434" s="517"/>
      <c r="H434" s="517"/>
      <c r="I434" s="517"/>
      <c r="J434" s="210"/>
      <c r="K434" s="210"/>
    </row>
    <row r="435" spans="1:11" s="555" customFormat="1" x14ac:dyDescent="0.25">
      <c r="A435" s="519"/>
      <c r="B435" s="517" t="s">
        <v>1621</v>
      </c>
      <c r="C435" s="517"/>
      <c r="D435" s="517"/>
      <c r="E435" s="517"/>
      <c r="F435" s="517"/>
      <c r="G435" s="517"/>
      <c r="H435" s="517"/>
      <c r="I435" s="517"/>
      <c r="J435" s="210"/>
      <c r="K435" s="210"/>
    </row>
    <row r="436" spans="1:11" s="555" customFormat="1" x14ac:dyDescent="0.25">
      <c r="A436" s="519"/>
      <c r="B436" s="517" t="s">
        <v>1622</v>
      </c>
      <c r="C436" s="517"/>
      <c r="D436" s="517"/>
      <c r="E436" s="517"/>
      <c r="F436" s="517"/>
      <c r="G436" s="517"/>
      <c r="H436" s="517"/>
      <c r="I436" s="517"/>
      <c r="J436" s="210"/>
      <c r="K436" s="210"/>
    </row>
    <row r="437" spans="1:11" s="555" customFormat="1" x14ac:dyDescent="0.25">
      <c r="A437" s="519"/>
      <c r="B437" s="517" t="s">
        <v>1623</v>
      </c>
      <c r="C437" s="517"/>
      <c r="D437" s="517"/>
      <c r="E437" s="517"/>
      <c r="F437" s="517"/>
      <c r="G437" s="517"/>
      <c r="H437" s="517"/>
      <c r="I437" s="517"/>
      <c r="J437" s="210"/>
      <c r="K437" s="210"/>
    </row>
    <row r="438" spans="1:11" s="555" customFormat="1" x14ac:dyDescent="0.25">
      <c r="A438" s="519"/>
      <c r="B438" s="517"/>
      <c r="C438" s="517"/>
      <c r="D438" s="517"/>
      <c r="E438" s="517"/>
      <c r="F438" s="517"/>
      <c r="G438" s="517"/>
      <c r="H438" s="517"/>
      <c r="I438" s="517"/>
      <c r="J438" s="210"/>
      <c r="K438" s="210"/>
    </row>
    <row r="439" spans="1:11" s="555" customFormat="1" x14ac:dyDescent="0.25">
      <c r="A439" s="519" t="s">
        <v>1362</v>
      </c>
      <c r="B439" s="516" t="s">
        <v>1363</v>
      </c>
      <c r="C439" s="517"/>
      <c r="D439" s="517"/>
      <c r="E439" s="517"/>
      <c r="F439" s="517"/>
      <c r="G439" s="517"/>
      <c r="H439" s="517"/>
      <c r="I439" s="517"/>
      <c r="J439" s="210"/>
      <c r="K439" s="210"/>
    </row>
    <row r="440" spans="1:11" s="555" customFormat="1" x14ac:dyDescent="0.25">
      <c r="A440" s="519"/>
      <c r="B440" s="517"/>
      <c r="C440" s="517"/>
      <c r="D440" s="517"/>
      <c r="E440" s="517"/>
      <c r="F440" s="517"/>
      <c r="G440" s="517"/>
      <c r="H440" s="517"/>
      <c r="I440" s="517"/>
      <c r="J440" s="210"/>
      <c r="K440" s="210"/>
    </row>
    <row r="441" spans="1:11" s="555" customFormat="1" x14ac:dyDescent="0.25">
      <c r="A441" s="519" t="s">
        <v>1373</v>
      </c>
      <c r="B441" s="516" t="s">
        <v>1374</v>
      </c>
      <c r="C441" s="517"/>
      <c r="D441" s="517"/>
      <c r="E441" s="517"/>
      <c r="F441" s="517"/>
      <c r="G441" s="517"/>
      <c r="H441" s="517"/>
      <c r="I441" s="517"/>
      <c r="J441" s="210"/>
      <c r="K441" s="210"/>
    </row>
    <row r="442" spans="1:11" s="555" customFormat="1" x14ac:dyDescent="0.25">
      <c r="A442" s="519"/>
      <c r="B442" s="517"/>
      <c r="C442" s="517"/>
      <c r="D442" s="517"/>
      <c r="E442" s="517"/>
      <c r="F442" s="517"/>
      <c r="G442" s="517"/>
      <c r="H442" s="517"/>
      <c r="I442" s="517"/>
      <c r="J442" s="210"/>
      <c r="K442" s="210"/>
    </row>
    <row r="443" spans="1:11" s="555" customFormat="1" x14ac:dyDescent="0.25">
      <c r="A443" s="519"/>
      <c r="B443" s="518" t="s">
        <v>1624</v>
      </c>
      <c r="C443" s="517"/>
      <c r="D443" s="517"/>
      <c r="E443" s="517"/>
      <c r="F443" s="517"/>
      <c r="G443" s="517"/>
      <c r="H443" s="517"/>
      <c r="I443" s="517"/>
      <c r="J443" s="210"/>
      <c r="K443" s="210"/>
    </row>
    <row r="444" spans="1:11" s="555" customFormat="1" x14ac:dyDescent="0.25">
      <c r="A444" s="519"/>
      <c r="B444" s="517" t="s">
        <v>1625</v>
      </c>
      <c r="C444" s="517"/>
      <c r="D444" s="517"/>
      <c r="E444" s="517"/>
      <c r="F444" s="517"/>
      <c r="G444" s="517"/>
      <c r="H444" s="517"/>
      <c r="I444" s="517"/>
      <c r="J444" s="210"/>
      <c r="K444" s="210"/>
    </row>
    <row r="445" spans="1:11" s="555" customFormat="1" x14ac:dyDescent="0.25">
      <c r="A445" s="519"/>
      <c r="B445" s="517" t="s">
        <v>1626</v>
      </c>
      <c r="C445" s="517"/>
      <c r="D445" s="517"/>
      <c r="E445" s="517"/>
      <c r="F445" s="517"/>
      <c r="G445" s="517"/>
      <c r="H445" s="517"/>
      <c r="I445" s="517"/>
      <c r="J445" s="210"/>
      <c r="K445" s="210"/>
    </row>
    <row r="446" spans="1:11" s="555" customFormat="1" x14ac:dyDescent="0.25">
      <c r="A446" s="519"/>
      <c r="B446" s="517" t="s">
        <v>1627</v>
      </c>
      <c r="C446" s="517"/>
      <c r="D446" s="517"/>
      <c r="E446" s="517"/>
      <c r="F446" s="517"/>
      <c r="G446" s="517"/>
      <c r="H446" s="517"/>
      <c r="I446" s="517"/>
      <c r="J446" s="210"/>
      <c r="K446" s="210"/>
    </row>
    <row r="447" spans="1:11" s="555" customFormat="1" x14ac:dyDescent="0.25">
      <c r="A447" s="519"/>
      <c r="B447" s="517"/>
      <c r="C447" s="517"/>
      <c r="D447" s="517"/>
      <c r="E447" s="517"/>
      <c r="F447" s="517"/>
      <c r="G447" s="517"/>
      <c r="H447" s="517"/>
      <c r="I447" s="517"/>
      <c r="J447" s="210"/>
      <c r="K447" s="210"/>
    </row>
    <row r="448" spans="1:11" s="555" customFormat="1" x14ac:dyDescent="0.25">
      <c r="A448" s="519"/>
      <c r="B448" s="518" t="s">
        <v>1628</v>
      </c>
      <c r="C448" s="517"/>
      <c r="D448" s="517"/>
      <c r="E448" s="517"/>
      <c r="F448" s="517"/>
      <c r="G448" s="517"/>
      <c r="H448" s="517"/>
      <c r="I448" s="517"/>
      <c r="J448" s="210"/>
      <c r="K448" s="210"/>
    </row>
    <row r="449" spans="1:11" s="555" customFormat="1" x14ac:dyDescent="0.25">
      <c r="A449" s="519"/>
      <c r="B449" s="517" t="s">
        <v>1629</v>
      </c>
      <c r="C449" s="517"/>
      <c r="D449" s="517"/>
      <c r="E449" s="517"/>
      <c r="F449" s="517"/>
      <c r="G449" s="517"/>
      <c r="H449" s="517"/>
      <c r="I449" s="517"/>
      <c r="J449" s="210"/>
      <c r="K449" s="210"/>
    </row>
    <row r="450" spans="1:11" s="555" customFormat="1" x14ac:dyDescent="0.25">
      <c r="A450" s="519"/>
      <c r="B450" s="517" t="s">
        <v>1630</v>
      </c>
      <c r="C450" s="517"/>
      <c r="D450" s="517"/>
      <c r="E450" s="517"/>
      <c r="F450" s="517"/>
      <c r="G450" s="517"/>
      <c r="H450" s="517"/>
      <c r="I450" s="517"/>
      <c r="J450" s="210"/>
      <c r="K450" s="210"/>
    </row>
    <row r="451" spans="1:11" s="555" customFormat="1" x14ac:dyDescent="0.25">
      <c r="A451" s="519"/>
      <c r="B451" s="517" t="s">
        <v>1631</v>
      </c>
      <c r="C451" s="517"/>
      <c r="D451" s="517"/>
      <c r="E451" s="517"/>
      <c r="F451" s="517"/>
      <c r="G451" s="517"/>
      <c r="H451" s="517"/>
      <c r="I451" s="517"/>
      <c r="J451" s="210"/>
      <c r="K451" s="210"/>
    </row>
    <row r="452" spans="1:11" s="555" customFormat="1" x14ac:dyDescent="0.25">
      <c r="A452" s="519"/>
      <c r="B452" s="517"/>
      <c r="C452" s="517"/>
      <c r="D452" s="517"/>
      <c r="E452" s="517"/>
      <c r="F452" s="517"/>
      <c r="G452" s="517"/>
      <c r="H452" s="517"/>
      <c r="I452" s="517"/>
      <c r="J452" s="210"/>
      <c r="K452" s="210"/>
    </row>
    <row r="453" spans="1:11" s="555" customFormat="1" x14ac:dyDescent="0.25">
      <c r="A453" s="519"/>
      <c r="B453" s="518" t="s">
        <v>1632</v>
      </c>
      <c r="C453" s="517"/>
      <c r="D453" s="517"/>
      <c r="E453" s="517"/>
      <c r="F453" s="517"/>
      <c r="G453" s="517"/>
      <c r="H453" s="517"/>
      <c r="I453" s="517"/>
      <c r="J453" s="210"/>
      <c r="K453" s="210"/>
    </row>
    <row r="454" spans="1:11" s="555" customFormat="1" x14ac:dyDescent="0.25">
      <c r="A454" s="519"/>
      <c r="B454" s="517" t="s">
        <v>1633</v>
      </c>
      <c r="C454" s="517"/>
      <c r="D454" s="517"/>
      <c r="E454" s="517"/>
      <c r="F454" s="517"/>
      <c r="G454" s="517"/>
      <c r="H454" s="517"/>
      <c r="I454" s="517"/>
      <c r="J454" s="210"/>
      <c r="K454" s="210"/>
    </row>
    <row r="455" spans="1:11" s="555" customFormat="1" x14ac:dyDescent="0.25">
      <c r="A455" s="519"/>
      <c r="B455" s="517" t="s">
        <v>1634</v>
      </c>
      <c r="C455" s="517"/>
      <c r="D455" s="517"/>
      <c r="E455" s="517"/>
      <c r="F455" s="517"/>
      <c r="G455" s="517"/>
      <c r="H455" s="517"/>
      <c r="I455" s="517"/>
      <c r="J455" s="210"/>
      <c r="K455" s="210"/>
    </row>
    <row r="456" spans="1:11" s="555" customFormat="1" x14ac:dyDescent="0.25">
      <c r="A456" s="519"/>
      <c r="B456" s="517" t="s">
        <v>1635</v>
      </c>
      <c r="C456" s="517"/>
      <c r="D456" s="517"/>
      <c r="E456" s="517"/>
      <c r="F456" s="517"/>
      <c r="G456" s="517"/>
      <c r="H456" s="517"/>
      <c r="I456" s="517"/>
      <c r="J456" s="210"/>
      <c r="K456" s="210"/>
    </row>
    <row r="457" spans="1:11" s="555" customFormat="1" x14ac:dyDescent="0.25">
      <c r="A457" s="519"/>
      <c r="B457" s="517" t="s">
        <v>1636</v>
      </c>
      <c r="C457" s="517"/>
      <c r="D457" s="517"/>
      <c r="E457" s="517"/>
      <c r="F457" s="517"/>
      <c r="G457" s="517"/>
      <c r="H457" s="517"/>
      <c r="I457" s="517"/>
      <c r="J457" s="210"/>
      <c r="K457" s="210"/>
    </row>
    <row r="458" spans="1:11" s="555" customFormat="1" x14ac:dyDescent="0.25">
      <c r="A458" s="519"/>
      <c r="B458" s="517" t="s">
        <v>1637</v>
      </c>
      <c r="C458" s="517"/>
      <c r="D458" s="517"/>
      <c r="E458" s="517"/>
      <c r="F458" s="517"/>
      <c r="G458" s="517"/>
      <c r="H458" s="517"/>
      <c r="I458" s="517"/>
      <c r="J458" s="210"/>
      <c r="K458" s="210"/>
    </row>
    <row r="459" spans="1:11" s="555" customFormat="1" x14ac:dyDescent="0.25">
      <c r="A459" s="519"/>
      <c r="B459" s="517" t="s">
        <v>1638</v>
      </c>
      <c r="C459" s="517"/>
      <c r="D459" s="517"/>
      <c r="E459" s="517"/>
      <c r="F459" s="517"/>
      <c r="G459" s="517"/>
      <c r="H459" s="517"/>
      <c r="I459" s="517"/>
      <c r="J459" s="210"/>
      <c r="K459" s="210"/>
    </row>
    <row r="460" spans="1:11" s="555" customFormat="1" x14ac:dyDescent="0.25">
      <c r="A460" s="519"/>
      <c r="B460" s="517" t="s">
        <v>1639</v>
      </c>
      <c r="C460" s="517"/>
      <c r="D460" s="517"/>
      <c r="E460" s="517"/>
      <c r="F460" s="517"/>
      <c r="G460" s="517"/>
      <c r="H460" s="517"/>
      <c r="I460" s="517"/>
      <c r="J460" s="210"/>
      <c r="K460" s="210"/>
    </row>
    <row r="461" spans="1:11" s="555" customFormat="1" x14ac:dyDescent="0.25">
      <c r="A461" s="519"/>
      <c r="B461" s="517"/>
      <c r="C461" s="517"/>
      <c r="D461" s="517"/>
      <c r="E461" s="517"/>
      <c r="F461" s="517"/>
      <c r="G461" s="517"/>
      <c r="H461" s="517"/>
      <c r="I461" s="517"/>
      <c r="J461" s="210"/>
      <c r="K461" s="210"/>
    </row>
    <row r="462" spans="1:11" s="555" customFormat="1" x14ac:dyDescent="0.25">
      <c r="A462" s="519" t="s">
        <v>1384</v>
      </c>
      <c r="B462" s="516" t="s">
        <v>1385</v>
      </c>
      <c r="C462" s="517"/>
      <c r="D462" s="517"/>
      <c r="E462" s="517"/>
      <c r="F462" s="517"/>
      <c r="G462" s="517"/>
      <c r="H462" s="517"/>
      <c r="I462" s="517"/>
      <c r="J462" s="210"/>
      <c r="K462" s="210"/>
    </row>
    <row r="463" spans="1:11" s="555" customFormat="1" x14ac:dyDescent="0.25">
      <c r="A463" s="519"/>
      <c r="B463" s="517"/>
      <c r="C463" s="517"/>
      <c r="D463" s="517"/>
      <c r="E463" s="517"/>
      <c r="F463" s="517"/>
      <c r="G463" s="517"/>
      <c r="H463" s="517"/>
      <c r="I463" s="517"/>
      <c r="J463" s="210"/>
      <c r="K463" s="210"/>
    </row>
    <row r="464" spans="1:11" s="555" customFormat="1" x14ac:dyDescent="0.25">
      <c r="A464" s="519"/>
      <c r="B464" s="517" t="s">
        <v>1640</v>
      </c>
      <c r="C464" s="517"/>
      <c r="D464" s="517"/>
      <c r="E464" s="517"/>
      <c r="F464" s="517"/>
      <c r="G464" s="517"/>
      <c r="H464" s="517"/>
      <c r="I464" s="517"/>
      <c r="J464" s="210"/>
      <c r="K464" s="210"/>
    </row>
    <row r="465" spans="1:11" s="555" customFormat="1" x14ac:dyDescent="0.25">
      <c r="A465" s="519"/>
      <c r="B465" s="517" t="s">
        <v>1641</v>
      </c>
      <c r="C465" s="517"/>
      <c r="D465" s="517"/>
      <c r="E465" s="517"/>
      <c r="F465" s="517"/>
      <c r="G465" s="517"/>
      <c r="H465" s="517"/>
      <c r="I465" s="517"/>
      <c r="J465" s="210"/>
      <c r="K465" s="210"/>
    </row>
    <row r="466" spans="1:11" s="555" customFormat="1" x14ac:dyDescent="0.25">
      <c r="A466" s="519"/>
      <c r="B466" s="517" t="s">
        <v>1642</v>
      </c>
      <c r="C466" s="517"/>
      <c r="D466" s="517"/>
      <c r="E466" s="517"/>
      <c r="F466" s="517"/>
      <c r="G466" s="517"/>
      <c r="H466" s="517"/>
      <c r="I466" s="517"/>
      <c r="J466" s="210"/>
      <c r="K466" s="210"/>
    </row>
    <row r="467" spans="1:11" s="555" customFormat="1" x14ac:dyDescent="0.25">
      <c r="A467" s="519"/>
      <c r="B467" s="517" t="s">
        <v>1643</v>
      </c>
      <c r="C467" s="517"/>
      <c r="D467" s="517"/>
      <c r="E467" s="517"/>
      <c r="F467" s="517"/>
      <c r="G467" s="517"/>
      <c r="H467" s="517"/>
      <c r="I467" s="517"/>
      <c r="J467" s="210"/>
      <c r="K467" s="210"/>
    </row>
    <row r="468" spans="1:11" s="555" customFormat="1" x14ac:dyDescent="0.25">
      <c r="A468" s="519"/>
      <c r="B468" s="517"/>
      <c r="C468" s="517"/>
      <c r="D468" s="517"/>
      <c r="E468" s="517"/>
      <c r="F468" s="517"/>
      <c r="G468" s="517"/>
      <c r="H468" s="517"/>
      <c r="I468" s="517"/>
      <c r="J468" s="210"/>
      <c r="K468" s="210"/>
    </row>
    <row r="469" spans="1:11" s="555" customFormat="1" x14ac:dyDescent="0.25">
      <c r="A469" s="519"/>
      <c r="B469" s="517" t="s">
        <v>1644</v>
      </c>
      <c r="C469" s="517"/>
      <c r="D469" s="517"/>
      <c r="E469" s="517"/>
      <c r="F469" s="517"/>
      <c r="G469" s="517"/>
      <c r="H469" s="517"/>
      <c r="I469" s="517"/>
      <c r="J469" s="210"/>
      <c r="K469" s="210"/>
    </row>
    <row r="470" spans="1:11" s="555" customFormat="1" x14ac:dyDescent="0.25">
      <c r="A470" s="519"/>
      <c r="B470" s="517" t="s">
        <v>1645</v>
      </c>
      <c r="C470" s="517"/>
      <c r="D470" s="517"/>
      <c r="E470" s="517"/>
      <c r="F470" s="517"/>
      <c r="G470" s="517"/>
      <c r="H470" s="517"/>
      <c r="I470" s="517"/>
      <c r="J470" s="210"/>
      <c r="K470" s="210"/>
    </row>
    <row r="471" spans="1:11" s="555" customFormat="1" x14ac:dyDescent="0.25">
      <c r="A471" s="519"/>
      <c r="B471" s="517" t="s">
        <v>1646</v>
      </c>
      <c r="C471" s="517"/>
      <c r="D471" s="517"/>
      <c r="E471" s="517"/>
      <c r="F471" s="517"/>
      <c r="G471" s="517"/>
      <c r="H471" s="517"/>
      <c r="I471" s="517"/>
      <c r="J471" s="210"/>
      <c r="K471" s="210"/>
    </row>
    <row r="472" spans="1:11" s="555" customFormat="1" x14ac:dyDescent="0.25">
      <c r="A472" s="519"/>
      <c r="B472" s="517" t="s">
        <v>1647</v>
      </c>
      <c r="C472" s="517"/>
      <c r="D472" s="517"/>
      <c r="E472" s="517"/>
      <c r="F472" s="517"/>
      <c r="G472" s="517"/>
      <c r="H472" s="517"/>
      <c r="I472" s="517"/>
      <c r="J472" s="210"/>
      <c r="K472" s="210"/>
    </row>
    <row r="473" spans="1:11" s="555" customFormat="1" x14ac:dyDescent="0.25">
      <c r="A473" s="519"/>
      <c r="B473" s="517"/>
      <c r="C473" s="517"/>
      <c r="D473" s="517"/>
      <c r="E473" s="517"/>
      <c r="F473" s="517"/>
      <c r="G473" s="517"/>
      <c r="H473" s="517"/>
      <c r="I473" s="517"/>
      <c r="J473" s="210"/>
      <c r="K473" s="210"/>
    </row>
    <row r="474" spans="1:11" s="555" customFormat="1" x14ac:dyDescent="0.25">
      <c r="A474" s="519"/>
      <c r="B474" s="517" t="s">
        <v>1648</v>
      </c>
      <c r="C474" s="517"/>
      <c r="D474" s="517"/>
      <c r="E474" s="517"/>
      <c r="F474" s="517"/>
      <c r="G474" s="517"/>
      <c r="H474" s="517"/>
      <c r="I474" s="517"/>
      <c r="J474" s="210"/>
      <c r="K474" s="210"/>
    </row>
    <row r="475" spans="1:11" s="555" customFormat="1" x14ac:dyDescent="0.25">
      <c r="A475" s="519"/>
      <c r="B475" s="517" t="s">
        <v>1649</v>
      </c>
      <c r="C475" s="517"/>
      <c r="D475" s="517"/>
      <c r="E475" s="517"/>
      <c r="F475" s="517"/>
      <c r="G475" s="517"/>
      <c r="H475" s="517"/>
      <c r="I475" s="517"/>
      <c r="J475" s="210"/>
      <c r="K475" s="210"/>
    </row>
    <row r="476" spans="1:11" s="555" customFormat="1" x14ac:dyDescent="0.25">
      <c r="A476" s="519"/>
      <c r="B476" s="517"/>
      <c r="C476" s="517"/>
      <c r="D476" s="517"/>
      <c r="E476" s="517"/>
      <c r="F476" s="517"/>
      <c r="G476" s="517"/>
      <c r="H476" s="517"/>
      <c r="I476" s="517"/>
      <c r="J476" s="210"/>
      <c r="K476" s="210"/>
    </row>
    <row r="477" spans="1:11" s="555" customFormat="1" x14ac:dyDescent="0.25">
      <c r="A477" s="519">
        <v>3</v>
      </c>
      <c r="B477" s="516" t="s">
        <v>1650</v>
      </c>
      <c r="C477" s="517"/>
      <c r="D477" s="517"/>
      <c r="E477" s="517"/>
      <c r="F477" s="517"/>
      <c r="G477" s="517"/>
      <c r="H477" s="517"/>
      <c r="I477" s="517"/>
      <c r="J477" s="210"/>
      <c r="K477" s="210"/>
    </row>
    <row r="478" spans="1:11" x14ac:dyDescent="0.25">
      <c r="A478" s="511"/>
      <c r="B478" s="512"/>
      <c r="C478" s="512"/>
      <c r="D478" s="512"/>
      <c r="E478" s="512"/>
      <c r="F478" s="512"/>
      <c r="G478" s="512"/>
      <c r="H478" s="512"/>
      <c r="I478" s="512"/>
      <c r="J478" s="149"/>
      <c r="K478" s="149"/>
    </row>
    <row r="479" spans="1:11" x14ac:dyDescent="0.25">
      <c r="A479" s="511"/>
      <c r="B479" s="518" t="s">
        <v>1651</v>
      </c>
      <c r="C479" s="512"/>
      <c r="D479" s="512"/>
      <c r="E479" s="512"/>
      <c r="F479" s="512"/>
      <c r="G479" s="512"/>
      <c r="H479" s="512"/>
      <c r="I479" s="512"/>
      <c r="J479" s="149"/>
      <c r="K479" s="149"/>
    </row>
    <row r="480" spans="1:11" x14ac:dyDescent="0.25">
      <c r="A480" s="511"/>
      <c r="B480" s="517" t="s">
        <v>1652</v>
      </c>
      <c r="C480" s="512"/>
      <c r="D480" s="512"/>
      <c r="E480" s="512"/>
      <c r="F480" s="512"/>
      <c r="G480" s="512"/>
      <c r="H480" s="512"/>
      <c r="I480" s="512"/>
      <c r="J480" s="149"/>
      <c r="K480" s="149"/>
    </row>
    <row r="481" spans="1:11" x14ac:dyDescent="0.25">
      <c r="A481" s="511"/>
      <c r="B481" s="512" t="s">
        <v>1653</v>
      </c>
      <c r="C481" s="512"/>
      <c r="D481" s="512"/>
      <c r="E481" s="512"/>
      <c r="F481" s="512"/>
      <c r="G481" s="512"/>
      <c r="H481" s="512"/>
      <c r="I481" s="512"/>
      <c r="J481" s="149"/>
      <c r="K481" s="149"/>
    </row>
    <row r="482" spans="1:11" x14ac:dyDescent="0.25">
      <c r="A482" s="511"/>
      <c r="B482" s="512" t="s">
        <v>1654</v>
      </c>
      <c r="C482" s="512"/>
      <c r="D482" s="512"/>
      <c r="E482" s="512"/>
      <c r="F482" s="512"/>
      <c r="G482" s="512"/>
      <c r="H482" s="512"/>
      <c r="I482" s="512"/>
      <c r="J482" s="149"/>
      <c r="K482" s="149"/>
    </row>
    <row r="483" spans="1:11" x14ac:dyDescent="0.25">
      <c r="A483" s="511"/>
      <c r="B483" s="512" t="s">
        <v>1655</v>
      </c>
      <c r="C483" s="512"/>
      <c r="D483" s="512"/>
      <c r="E483" s="512"/>
      <c r="F483" s="512"/>
      <c r="G483" s="512"/>
      <c r="H483" s="512"/>
      <c r="I483" s="512"/>
      <c r="J483" s="149"/>
      <c r="K483" s="149"/>
    </row>
    <row r="484" spans="1:11" x14ac:dyDescent="0.25">
      <c r="A484" s="511"/>
      <c r="B484" s="512"/>
      <c r="C484" s="512"/>
      <c r="D484" s="512"/>
      <c r="E484" s="512"/>
      <c r="F484" s="512"/>
      <c r="G484" s="512"/>
      <c r="H484" s="512"/>
      <c r="I484" s="512"/>
      <c r="J484" s="149"/>
      <c r="K484" s="149"/>
    </row>
    <row r="485" spans="1:11" x14ac:dyDescent="0.25">
      <c r="A485" s="511"/>
      <c r="B485" s="518" t="s">
        <v>1656</v>
      </c>
      <c r="C485" s="512"/>
      <c r="D485" s="512"/>
      <c r="E485" s="512"/>
      <c r="F485" s="512"/>
      <c r="G485" s="512"/>
      <c r="H485" s="512"/>
      <c r="I485" s="512"/>
      <c r="J485" s="149"/>
      <c r="K485" s="149"/>
    </row>
    <row r="486" spans="1:11" x14ac:dyDescent="0.25">
      <c r="A486" s="511"/>
      <c r="B486" s="512" t="s">
        <v>1657</v>
      </c>
      <c r="C486" s="512"/>
      <c r="D486" s="512"/>
      <c r="E486" s="512"/>
      <c r="F486" s="512"/>
      <c r="G486" s="512"/>
      <c r="H486" s="512"/>
      <c r="I486" s="512"/>
      <c r="J486" s="149"/>
      <c r="K486" s="149"/>
    </row>
    <row r="487" spans="1:11" x14ac:dyDescent="0.25">
      <c r="A487" s="511"/>
      <c r="B487" s="512" t="s">
        <v>1658</v>
      </c>
      <c r="C487" s="512"/>
      <c r="D487" s="512"/>
      <c r="E487" s="512"/>
      <c r="F487" s="512"/>
      <c r="G487" s="512"/>
      <c r="H487" s="512"/>
      <c r="I487" s="512"/>
      <c r="J487" s="149"/>
      <c r="K487" s="149"/>
    </row>
    <row r="488" spans="1:11" x14ac:dyDescent="0.25">
      <c r="A488" s="511"/>
      <c r="B488" s="512" t="s">
        <v>1659</v>
      </c>
      <c r="C488" s="512"/>
      <c r="D488" s="512"/>
      <c r="E488" s="512"/>
      <c r="F488" s="512"/>
      <c r="G488" s="512"/>
      <c r="H488" s="512"/>
      <c r="I488" s="512"/>
      <c r="J488" s="149"/>
      <c r="K488" s="149"/>
    </row>
    <row r="489" spans="1:11" x14ac:dyDescent="0.25">
      <c r="A489" s="511"/>
      <c r="B489" s="512" t="s">
        <v>1660</v>
      </c>
      <c r="C489" s="512"/>
      <c r="D489" s="512"/>
      <c r="E489" s="512"/>
      <c r="F489" s="512"/>
      <c r="G489" s="512"/>
      <c r="H489" s="512"/>
      <c r="I489" s="512"/>
      <c r="J489" s="149"/>
      <c r="K489" s="149"/>
    </row>
    <row r="490" spans="1:11" x14ac:dyDescent="0.25">
      <c r="A490" s="511"/>
      <c r="B490" s="512"/>
      <c r="C490" s="512"/>
      <c r="D490" s="512"/>
      <c r="E490" s="512"/>
      <c r="F490" s="512"/>
      <c r="G490" s="512"/>
      <c r="H490" s="512"/>
      <c r="I490" s="512"/>
      <c r="J490" s="149"/>
      <c r="K490" s="149"/>
    </row>
    <row r="491" spans="1:11" x14ac:dyDescent="0.25">
      <c r="A491" s="511" t="s">
        <v>1450</v>
      </c>
      <c r="B491" s="516" t="s">
        <v>1451</v>
      </c>
      <c r="C491" s="512"/>
      <c r="D491" s="512"/>
      <c r="E491" s="512"/>
      <c r="F491" s="512"/>
      <c r="G491" s="512"/>
      <c r="H491" s="512"/>
      <c r="I491" s="512"/>
      <c r="J491" s="149"/>
      <c r="K491" s="149"/>
    </row>
    <row r="492" spans="1:11" x14ac:dyDescent="0.25">
      <c r="A492" s="511"/>
      <c r="B492" s="512"/>
      <c r="C492" s="512"/>
      <c r="D492" s="512"/>
      <c r="E492" s="512"/>
      <c r="F492" s="512"/>
      <c r="G492" s="512"/>
      <c r="H492" s="512"/>
      <c r="I492" s="512"/>
      <c r="J492" s="149"/>
      <c r="K492" s="149"/>
    </row>
    <row r="493" spans="1:11" x14ac:dyDescent="0.25">
      <c r="A493" s="511"/>
      <c r="B493" s="518" t="s">
        <v>1398</v>
      </c>
      <c r="C493" s="512"/>
      <c r="D493" s="512"/>
      <c r="E493" s="512"/>
      <c r="F493" s="512"/>
      <c r="G493" s="512"/>
      <c r="H493" s="512"/>
      <c r="I493" s="512"/>
      <c r="J493" s="149"/>
      <c r="K493" s="149"/>
    </row>
    <row r="494" spans="1:11" x14ac:dyDescent="0.25">
      <c r="A494" s="511"/>
      <c r="B494" s="517" t="s">
        <v>1661</v>
      </c>
      <c r="C494" s="512"/>
      <c r="D494" s="512"/>
      <c r="E494" s="512"/>
      <c r="F494" s="512"/>
      <c r="G494" s="512"/>
      <c r="H494" s="512"/>
      <c r="I494" s="512"/>
      <c r="J494" s="149"/>
      <c r="K494" s="149"/>
    </row>
    <row r="495" spans="1:11" x14ac:dyDescent="0.25">
      <c r="A495" s="511"/>
      <c r="B495" s="512"/>
      <c r="C495" s="512"/>
      <c r="D495" s="512"/>
      <c r="E495" s="512"/>
      <c r="F495" s="512"/>
      <c r="G495" s="512"/>
      <c r="H495" s="512"/>
      <c r="I495" s="512"/>
      <c r="J495" s="149"/>
      <c r="K495" s="149"/>
    </row>
    <row r="496" spans="1:11" x14ac:dyDescent="0.25">
      <c r="A496" s="511"/>
      <c r="B496" s="518" t="s">
        <v>1459</v>
      </c>
      <c r="C496" s="512"/>
      <c r="D496" s="512"/>
      <c r="E496" s="512"/>
      <c r="F496" s="512"/>
      <c r="G496" s="512"/>
      <c r="H496" s="512"/>
      <c r="I496" s="512"/>
      <c r="J496" s="149"/>
      <c r="K496" s="149"/>
    </row>
    <row r="497" spans="1:11" x14ac:dyDescent="0.25">
      <c r="A497" s="511"/>
      <c r="B497" s="512" t="s">
        <v>1662</v>
      </c>
      <c r="C497" s="512"/>
      <c r="D497" s="512"/>
      <c r="E497" s="512"/>
      <c r="F497" s="512"/>
      <c r="G497" s="512"/>
      <c r="H497" s="512"/>
      <c r="I497" s="512"/>
      <c r="J497" s="149"/>
      <c r="K497" s="149"/>
    </row>
    <row r="498" spans="1:11" x14ac:dyDescent="0.25">
      <c r="A498" s="511"/>
      <c r="B498" s="512"/>
      <c r="C498" s="512"/>
      <c r="D498" s="512"/>
      <c r="E498" s="512"/>
      <c r="F498" s="512"/>
      <c r="G498" s="512"/>
      <c r="H498" s="512"/>
      <c r="I498" s="512"/>
      <c r="J498" s="149"/>
      <c r="K498" s="149"/>
    </row>
    <row r="499" spans="1:11" x14ac:dyDescent="0.25">
      <c r="A499" s="511" t="s">
        <v>1462</v>
      </c>
      <c r="B499" s="516" t="s">
        <v>1463</v>
      </c>
      <c r="C499" s="512"/>
      <c r="D499" s="512"/>
      <c r="E499" s="512"/>
      <c r="F499" s="512"/>
      <c r="G499" s="512"/>
      <c r="H499" s="512"/>
      <c r="I499" s="512"/>
      <c r="J499" s="149"/>
      <c r="K499" s="149"/>
    </row>
    <row r="500" spans="1:11" x14ac:dyDescent="0.25">
      <c r="A500" s="511"/>
      <c r="B500" s="512" t="s">
        <v>1663</v>
      </c>
      <c r="C500" s="512"/>
      <c r="D500" s="512"/>
      <c r="E500" s="512"/>
      <c r="F500" s="512"/>
      <c r="G500" s="512"/>
      <c r="H500" s="512"/>
      <c r="I500" s="512"/>
      <c r="J500" s="149"/>
      <c r="K500" s="149"/>
    </row>
    <row r="501" spans="1:11" x14ac:dyDescent="0.25">
      <c r="A501" s="511"/>
      <c r="B501" s="512"/>
      <c r="C501" s="512"/>
      <c r="D501" s="512"/>
      <c r="E501" s="512"/>
      <c r="F501" s="512"/>
      <c r="G501" s="512"/>
      <c r="H501" s="512"/>
      <c r="I501" s="512"/>
      <c r="J501" s="149"/>
      <c r="K501" s="149"/>
    </row>
    <row r="502" spans="1:11" x14ac:dyDescent="0.25">
      <c r="A502" s="511"/>
      <c r="B502" s="512"/>
      <c r="C502" s="512"/>
      <c r="D502" s="512"/>
      <c r="E502" s="512"/>
      <c r="F502" s="512"/>
      <c r="G502" s="512"/>
      <c r="H502" s="512"/>
      <c r="I502" s="512"/>
      <c r="J502" s="149"/>
      <c r="K502" s="149"/>
    </row>
    <row r="503" spans="1:11" x14ac:dyDescent="0.25">
      <c r="A503" s="520"/>
      <c r="B503" s="514" t="s">
        <v>1664</v>
      </c>
      <c r="C503" s="521"/>
      <c r="D503" s="521"/>
      <c r="E503" s="521"/>
      <c r="F503" s="521"/>
      <c r="G503" s="521"/>
      <c r="H503" s="521"/>
      <c r="I503" s="521"/>
      <c r="J503" s="149"/>
      <c r="K503" s="149"/>
    </row>
    <row r="504" spans="1:11" x14ac:dyDescent="0.25">
      <c r="A504" s="511"/>
      <c r="B504" s="512"/>
      <c r="C504" s="512"/>
      <c r="D504" s="512"/>
      <c r="E504" s="512"/>
      <c r="F504" s="512"/>
      <c r="G504" s="512"/>
      <c r="H504" s="512"/>
      <c r="I504" s="512"/>
      <c r="J504" s="149"/>
      <c r="K504" s="149"/>
    </row>
    <row r="505" spans="1:11" x14ac:dyDescent="0.25">
      <c r="A505" s="511">
        <v>4</v>
      </c>
      <c r="B505" s="512" t="s">
        <v>1665</v>
      </c>
      <c r="C505" s="512"/>
      <c r="D505" s="512"/>
      <c r="E505" s="512"/>
      <c r="F505" s="512"/>
      <c r="G505" s="512"/>
      <c r="H505" s="512"/>
      <c r="I505" s="512"/>
      <c r="J505" s="149"/>
      <c r="K505" s="149"/>
    </row>
    <row r="506" spans="1:11" x14ac:dyDescent="0.25">
      <c r="A506" s="511"/>
      <c r="B506" s="512"/>
      <c r="C506" s="512"/>
      <c r="D506" s="512"/>
      <c r="E506" s="512"/>
      <c r="F506" s="512"/>
      <c r="G506" s="512"/>
      <c r="H506" s="512"/>
      <c r="I506" s="512"/>
      <c r="J506" s="149"/>
      <c r="K506" s="149"/>
    </row>
    <row r="507" spans="1:11" x14ac:dyDescent="0.25">
      <c r="A507" s="511"/>
      <c r="B507" s="512" t="s">
        <v>1666</v>
      </c>
      <c r="C507" s="512"/>
      <c r="D507" s="512"/>
      <c r="E507" s="512"/>
      <c r="F507" s="512"/>
      <c r="G507" s="512"/>
      <c r="H507" s="512"/>
      <c r="I507" s="512"/>
      <c r="J507" s="149"/>
      <c r="K507" s="149"/>
    </row>
    <row r="508" spans="1:11" x14ac:dyDescent="0.25">
      <c r="A508" s="511"/>
      <c r="B508" s="512" t="s">
        <v>1667</v>
      </c>
      <c r="C508" s="512"/>
      <c r="D508" s="512"/>
      <c r="E508" s="512"/>
      <c r="F508" s="512"/>
      <c r="G508" s="512"/>
      <c r="H508" s="512"/>
      <c r="I508" s="512"/>
      <c r="J508" s="149"/>
      <c r="K508" s="149"/>
    </row>
    <row r="509" spans="1:11" x14ac:dyDescent="0.25">
      <c r="A509" s="511"/>
      <c r="B509" s="512"/>
      <c r="C509" s="512"/>
      <c r="D509" s="512"/>
      <c r="E509" s="512"/>
      <c r="F509" s="512"/>
      <c r="G509" s="512"/>
      <c r="H509" s="512"/>
      <c r="I509" s="512"/>
      <c r="J509" s="149"/>
      <c r="K509" s="149"/>
    </row>
    <row r="510" spans="1:11" x14ac:dyDescent="0.25">
      <c r="A510" s="511" t="s">
        <v>1668</v>
      </c>
      <c r="B510" s="516" t="s">
        <v>1669</v>
      </c>
      <c r="C510" s="512"/>
      <c r="D510" s="512"/>
      <c r="E510" s="512"/>
      <c r="F510" s="512"/>
      <c r="G510" s="512"/>
      <c r="H510" s="512"/>
      <c r="I510" s="512"/>
      <c r="J510" s="149"/>
      <c r="K510" s="149"/>
    </row>
    <row r="511" spans="1:11" x14ac:dyDescent="0.25">
      <c r="A511" s="511"/>
      <c r="B511" s="512" t="s">
        <v>1670</v>
      </c>
      <c r="C511" s="512"/>
      <c r="D511" s="512"/>
      <c r="E511" s="512"/>
      <c r="F511" s="512"/>
      <c r="G511" s="512"/>
      <c r="H511" s="512"/>
      <c r="I511" s="512"/>
      <c r="J511" s="149"/>
      <c r="K511" s="149"/>
    </row>
    <row r="512" spans="1:11" x14ac:dyDescent="0.25">
      <c r="A512" s="511"/>
      <c r="B512" s="512" t="s">
        <v>1671</v>
      </c>
      <c r="C512" s="512"/>
      <c r="D512" s="512"/>
      <c r="E512" s="512"/>
      <c r="F512" s="512"/>
      <c r="G512" s="512"/>
      <c r="H512" s="512"/>
      <c r="I512" s="512"/>
      <c r="J512" s="149"/>
      <c r="K512" s="149"/>
    </row>
    <row r="513" spans="1:11" x14ac:dyDescent="0.25">
      <c r="A513" s="511"/>
      <c r="B513" s="512" t="s">
        <v>1672</v>
      </c>
      <c r="C513" s="512"/>
      <c r="D513" s="512"/>
      <c r="E513" s="512"/>
      <c r="F513" s="512"/>
      <c r="G513" s="512"/>
      <c r="H513" s="512"/>
      <c r="I513" s="512"/>
      <c r="J513" s="149"/>
      <c r="K513" s="149"/>
    </row>
    <row r="514" spans="1:11" x14ac:dyDescent="0.25">
      <c r="A514" s="511"/>
      <c r="B514" s="512"/>
      <c r="C514" s="512"/>
      <c r="D514" s="512"/>
      <c r="E514" s="512"/>
      <c r="F514" s="512"/>
      <c r="G514" s="512"/>
      <c r="H514" s="512"/>
      <c r="I514" s="512"/>
      <c r="J514" s="149"/>
      <c r="K514" s="149"/>
    </row>
    <row r="515" spans="1:11" x14ac:dyDescent="0.25">
      <c r="A515" s="511" t="s">
        <v>1502</v>
      </c>
      <c r="B515" s="516" t="s">
        <v>1673</v>
      </c>
      <c r="C515" s="512"/>
      <c r="D515" s="512"/>
      <c r="E515" s="512"/>
      <c r="F515" s="512"/>
      <c r="G515" s="512"/>
      <c r="H515" s="512"/>
      <c r="I515" s="512"/>
      <c r="J515" s="149"/>
      <c r="K515" s="149"/>
    </row>
    <row r="516" spans="1:11" x14ac:dyDescent="0.25">
      <c r="A516" s="511"/>
      <c r="B516" s="512" t="s">
        <v>1674</v>
      </c>
      <c r="C516" s="512"/>
      <c r="D516" s="512"/>
      <c r="E516" s="512"/>
      <c r="F516" s="512"/>
      <c r="G516" s="512"/>
      <c r="H516" s="512"/>
      <c r="I516" s="512"/>
      <c r="J516" s="149"/>
      <c r="K516" s="149"/>
    </row>
    <row r="517" spans="1:11" x14ac:dyDescent="0.25">
      <c r="A517" s="511"/>
      <c r="B517" s="512" t="s">
        <v>1675</v>
      </c>
      <c r="C517" s="512"/>
      <c r="D517" s="512"/>
      <c r="E517" s="512"/>
      <c r="F517" s="512"/>
      <c r="G517" s="512"/>
      <c r="H517" s="512"/>
      <c r="I517" s="512"/>
      <c r="J517" s="149"/>
      <c r="K517" s="149"/>
    </row>
    <row r="518" spans="1:11" x14ac:dyDescent="0.25">
      <c r="A518" s="511"/>
      <c r="B518" s="512"/>
      <c r="C518" s="512"/>
      <c r="D518" s="512"/>
      <c r="E518" s="512"/>
      <c r="F518" s="512"/>
      <c r="G518" s="512"/>
      <c r="H518" s="512"/>
      <c r="I518" s="512"/>
      <c r="J518" s="149"/>
      <c r="K518" s="149"/>
    </row>
    <row r="519" spans="1:11" x14ac:dyDescent="0.25">
      <c r="A519" s="511" t="s">
        <v>1520</v>
      </c>
      <c r="B519" s="516" t="s">
        <v>1676</v>
      </c>
      <c r="C519" s="512"/>
      <c r="D519" s="512"/>
      <c r="E519" s="512"/>
      <c r="F519" s="512"/>
      <c r="G519" s="512"/>
      <c r="H519" s="512"/>
      <c r="I519" s="512"/>
      <c r="J519" s="149"/>
      <c r="K519" s="149"/>
    </row>
    <row r="520" spans="1:11" x14ac:dyDescent="0.25">
      <c r="A520" s="511"/>
      <c r="B520" s="512" t="s">
        <v>1677</v>
      </c>
      <c r="C520" s="512"/>
      <c r="D520" s="512"/>
      <c r="E520" s="512"/>
      <c r="F520" s="512"/>
      <c r="G520" s="512"/>
      <c r="H520" s="512"/>
      <c r="I520" s="512"/>
      <c r="J520" s="149"/>
      <c r="K520" s="149"/>
    </row>
    <row r="521" spans="1:11" x14ac:dyDescent="0.25">
      <c r="A521" s="511"/>
      <c r="B521" s="512" t="s">
        <v>1678</v>
      </c>
      <c r="C521" s="512"/>
      <c r="D521" s="512"/>
      <c r="E521" s="512"/>
      <c r="F521" s="512"/>
      <c r="G521" s="512"/>
      <c r="H521" s="512"/>
      <c r="I521" s="512"/>
      <c r="J521" s="149"/>
      <c r="K521" s="149"/>
    </row>
    <row r="522" spans="1:11" x14ac:dyDescent="0.25">
      <c r="A522" s="511"/>
      <c r="B522" s="512" t="s">
        <v>1679</v>
      </c>
      <c r="C522" s="512"/>
      <c r="D522" s="512"/>
      <c r="E522" s="512"/>
      <c r="F522" s="512"/>
      <c r="G522" s="512"/>
      <c r="H522" s="512"/>
      <c r="I522" s="512"/>
      <c r="J522" s="149"/>
      <c r="K522" s="149"/>
    </row>
    <row r="523" spans="1:11" x14ac:dyDescent="0.25">
      <c r="A523" s="511"/>
      <c r="B523" s="512"/>
      <c r="C523" s="512"/>
      <c r="D523" s="512"/>
      <c r="E523" s="512"/>
      <c r="F523" s="512"/>
      <c r="G523" s="512"/>
      <c r="H523" s="512"/>
      <c r="I523" s="512"/>
      <c r="J523" s="149"/>
      <c r="K523" s="149"/>
    </row>
    <row r="524" spans="1:11" x14ac:dyDescent="0.25">
      <c r="A524" s="511" t="s">
        <v>1523</v>
      </c>
      <c r="B524" s="516" t="s">
        <v>1680</v>
      </c>
      <c r="C524" s="512"/>
      <c r="D524" s="512"/>
      <c r="E524" s="512"/>
      <c r="F524" s="512"/>
      <c r="G524" s="512"/>
      <c r="H524" s="512"/>
      <c r="I524" s="512"/>
      <c r="J524" s="149"/>
      <c r="K524" s="149"/>
    </row>
    <row r="525" spans="1:11" x14ac:dyDescent="0.25">
      <c r="A525" s="511"/>
      <c r="B525" s="512" t="s">
        <v>1681</v>
      </c>
      <c r="C525" s="512"/>
      <c r="D525" s="512"/>
      <c r="E525" s="512"/>
      <c r="F525" s="512"/>
      <c r="G525" s="512"/>
      <c r="H525" s="512"/>
      <c r="I525" s="512"/>
      <c r="J525" s="149"/>
      <c r="K525" s="149"/>
    </row>
    <row r="526" spans="1:11" x14ac:dyDescent="0.25">
      <c r="A526" s="511"/>
      <c r="B526" s="512"/>
      <c r="C526" s="512"/>
      <c r="D526" s="512"/>
      <c r="E526" s="512"/>
      <c r="F526" s="512"/>
      <c r="G526" s="512"/>
      <c r="H526" s="512"/>
      <c r="I526" s="512"/>
      <c r="J526" s="149"/>
      <c r="K526" s="149"/>
    </row>
    <row r="527" spans="1:11" x14ac:dyDescent="0.25">
      <c r="A527" s="511" t="s">
        <v>1553</v>
      </c>
      <c r="B527" s="522" t="s">
        <v>1682</v>
      </c>
      <c r="C527" s="512"/>
      <c r="D527" s="512"/>
      <c r="E527" s="512"/>
      <c r="F527" s="512"/>
      <c r="G527" s="512"/>
      <c r="H527" s="512"/>
      <c r="I527" s="512"/>
      <c r="J527" s="149"/>
      <c r="K527" s="149"/>
    </row>
    <row r="528" spans="1:11" x14ac:dyDescent="0.25">
      <c r="A528" s="511"/>
      <c r="B528" s="522"/>
      <c r="C528" s="512"/>
      <c r="D528" s="512"/>
      <c r="E528" s="512"/>
      <c r="F528" s="512"/>
      <c r="G528" s="512"/>
      <c r="H528" s="512"/>
      <c r="I528" s="512"/>
      <c r="J528" s="149"/>
      <c r="K528" s="149"/>
    </row>
    <row r="529" spans="1:11" x14ac:dyDescent="0.25">
      <c r="A529" s="511"/>
      <c r="B529" s="518" t="s">
        <v>1683</v>
      </c>
      <c r="C529" s="512"/>
      <c r="D529" s="512"/>
      <c r="E529" s="512"/>
      <c r="F529" s="512"/>
      <c r="G529" s="512"/>
      <c r="H529" s="512"/>
      <c r="I529" s="512"/>
      <c r="J529" s="149"/>
      <c r="K529" s="149"/>
    </row>
    <row r="530" spans="1:11" x14ac:dyDescent="0.25">
      <c r="A530" s="511"/>
      <c r="B530" s="512" t="s">
        <v>1684</v>
      </c>
      <c r="C530" s="512"/>
      <c r="D530" s="512"/>
      <c r="E530" s="512"/>
      <c r="F530" s="512"/>
      <c r="G530" s="512"/>
      <c r="H530" s="512"/>
      <c r="I530" s="512"/>
      <c r="J530" s="149"/>
      <c r="K530" s="149"/>
    </row>
    <row r="531" spans="1:11" x14ac:dyDescent="0.25">
      <c r="A531" s="511"/>
      <c r="B531" s="512"/>
      <c r="C531" s="512"/>
      <c r="D531" s="512"/>
      <c r="E531" s="512"/>
      <c r="F531" s="512"/>
      <c r="G531" s="512"/>
      <c r="H531" s="512"/>
      <c r="I531" s="512"/>
      <c r="J531" s="149"/>
      <c r="K531" s="149"/>
    </row>
    <row r="532" spans="1:11" x14ac:dyDescent="0.25">
      <c r="A532" s="511"/>
      <c r="B532" s="523" t="s">
        <v>1685</v>
      </c>
      <c r="C532" s="512"/>
      <c r="D532" s="512"/>
      <c r="E532" s="512"/>
      <c r="F532" s="512"/>
      <c r="G532" s="512"/>
      <c r="H532" s="512"/>
      <c r="I532" s="512"/>
      <c r="J532" s="149"/>
      <c r="K532" s="149"/>
    </row>
    <row r="533" spans="1:11" x14ac:dyDescent="0.25">
      <c r="A533" s="511"/>
      <c r="B533" s="512" t="s">
        <v>1686</v>
      </c>
      <c r="C533" s="512"/>
      <c r="D533" s="512"/>
      <c r="E533" s="512"/>
      <c r="F533" s="512"/>
      <c r="G533" s="512"/>
      <c r="H533" s="512"/>
      <c r="I533" s="512"/>
      <c r="J533" s="149"/>
      <c r="K533" s="149"/>
    </row>
    <row r="534" spans="1:11" x14ac:dyDescent="0.25">
      <c r="A534" s="511"/>
      <c r="B534" s="512"/>
      <c r="C534" s="512"/>
      <c r="D534" s="512"/>
      <c r="E534" s="512"/>
      <c r="F534" s="512"/>
      <c r="G534" s="512"/>
      <c r="H534" s="512"/>
      <c r="I534" s="512"/>
      <c r="J534" s="149"/>
      <c r="K534" s="149"/>
    </row>
    <row r="535" spans="1:11" x14ac:dyDescent="0.25">
      <c r="A535" s="511"/>
      <c r="B535" s="512"/>
      <c r="C535" s="512"/>
      <c r="D535" s="512"/>
      <c r="E535" s="512"/>
      <c r="F535" s="512"/>
      <c r="G535" s="512"/>
      <c r="H535" s="512"/>
      <c r="I535" s="512"/>
      <c r="J535" s="149"/>
      <c r="K535" s="149"/>
    </row>
    <row r="536" spans="1:11" x14ac:dyDescent="0.25">
      <c r="A536" s="520"/>
      <c r="B536" s="514" t="s">
        <v>1687</v>
      </c>
      <c r="C536" s="521"/>
      <c r="D536" s="521"/>
      <c r="E536" s="521"/>
      <c r="F536" s="521"/>
      <c r="G536" s="521"/>
      <c r="H536" s="521"/>
      <c r="I536" s="521"/>
      <c r="J536" s="149"/>
      <c r="K536" s="149"/>
    </row>
    <row r="537" spans="1:11" x14ac:dyDescent="0.25">
      <c r="A537" s="511"/>
      <c r="B537" s="512"/>
      <c r="C537" s="512"/>
      <c r="D537" s="512"/>
      <c r="E537" s="512"/>
      <c r="F537" s="512"/>
      <c r="G537" s="512"/>
      <c r="H537" s="512"/>
      <c r="I537" s="512"/>
      <c r="J537" s="149"/>
      <c r="K537" s="149"/>
    </row>
    <row r="538" spans="1:11" x14ac:dyDescent="0.25">
      <c r="A538" s="511">
        <v>5</v>
      </c>
      <c r="B538" s="512" t="s">
        <v>1688</v>
      </c>
      <c r="C538" s="512"/>
      <c r="D538" s="512"/>
      <c r="E538" s="512"/>
      <c r="F538" s="512"/>
      <c r="G538" s="512"/>
      <c r="H538" s="512"/>
      <c r="I538" s="512"/>
      <c r="J538" s="149"/>
      <c r="K538" s="149"/>
    </row>
    <row r="539" spans="1:11" x14ac:dyDescent="0.25">
      <c r="A539" s="511"/>
      <c r="B539" s="512"/>
      <c r="C539" s="512"/>
      <c r="D539" s="512"/>
      <c r="E539" s="512"/>
      <c r="F539" s="512"/>
      <c r="G539" s="512"/>
      <c r="H539" s="512"/>
      <c r="I539" s="512"/>
      <c r="J539" s="149"/>
      <c r="K539" s="149"/>
    </row>
    <row r="540" spans="1:11" x14ac:dyDescent="0.25">
      <c r="A540" s="511"/>
      <c r="B540" s="512"/>
      <c r="C540" s="512"/>
      <c r="D540" s="512"/>
      <c r="E540" s="512"/>
      <c r="F540" s="512"/>
      <c r="G540" s="512"/>
      <c r="H540" s="512"/>
      <c r="I540" s="512"/>
      <c r="J540" s="149"/>
      <c r="K540" s="149"/>
    </row>
    <row r="541" spans="1:11" x14ac:dyDescent="0.25">
      <c r="A541" s="524"/>
      <c r="B541" s="514" t="s">
        <v>1689</v>
      </c>
      <c r="C541" s="525"/>
      <c r="D541" s="525"/>
      <c r="E541" s="525"/>
      <c r="F541" s="525"/>
      <c r="G541" s="525"/>
      <c r="H541" s="525"/>
      <c r="I541" s="525"/>
      <c r="J541" s="149"/>
      <c r="K541" s="149"/>
    </row>
    <row r="542" spans="1:11" x14ac:dyDescent="0.25">
      <c r="A542" s="511"/>
      <c r="B542" s="512"/>
      <c r="C542" s="512"/>
      <c r="D542" s="512"/>
      <c r="E542" s="512"/>
      <c r="F542" s="512"/>
      <c r="G542" s="512"/>
      <c r="H542" s="512"/>
      <c r="I542" s="512"/>
      <c r="J542" s="149"/>
      <c r="K542" s="149"/>
    </row>
    <row r="543" spans="1:11" x14ac:dyDescent="0.25">
      <c r="A543" s="511">
        <v>6.1</v>
      </c>
      <c r="B543" s="517" t="s">
        <v>1690</v>
      </c>
      <c r="C543" s="512"/>
      <c r="D543" s="512"/>
      <c r="E543" s="512"/>
      <c r="F543" s="512"/>
      <c r="G543" s="512"/>
      <c r="H543" s="512"/>
      <c r="I543" s="512"/>
      <c r="J543" s="149"/>
      <c r="K543" s="149"/>
    </row>
    <row r="544" spans="1:11" x14ac:dyDescent="0.25">
      <c r="A544" s="511"/>
      <c r="B544" s="512"/>
      <c r="C544" s="512"/>
      <c r="D544" s="512"/>
      <c r="E544" s="512"/>
      <c r="F544" s="512"/>
      <c r="G544" s="512"/>
      <c r="H544" s="512"/>
      <c r="I544" s="512"/>
      <c r="J544" s="149"/>
      <c r="K544" s="149"/>
    </row>
    <row r="545" spans="1:11" x14ac:dyDescent="0.25">
      <c r="A545" s="511">
        <v>6.2</v>
      </c>
      <c r="B545" s="517" t="s">
        <v>1690</v>
      </c>
      <c r="C545" s="512"/>
      <c r="D545" s="512"/>
      <c r="E545" s="512"/>
      <c r="F545" s="512"/>
      <c r="G545" s="512"/>
      <c r="H545" s="512"/>
      <c r="I545" s="512"/>
      <c r="J545" s="149"/>
      <c r="K545" s="149"/>
    </row>
    <row r="546" spans="1:11" x14ac:dyDescent="0.25">
      <c r="A546" s="511"/>
      <c r="B546" s="512"/>
      <c r="C546" s="512"/>
      <c r="D546" s="512"/>
      <c r="E546" s="512"/>
      <c r="F546" s="512"/>
      <c r="G546" s="512"/>
      <c r="H546" s="512"/>
      <c r="I546" s="512"/>
      <c r="J546" s="149"/>
      <c r="K546" s="149"/>
    </row>
    <row r="547" spans="1:11" x14ac:dyDescent="0.25">
      <c r="A547" s="145"/>
      <c r="B547" s="149"/>
      <c r="C547" s="149"/>
      <c r="D547" s="149"/>
      <c r="E547" s="149"/>
      <c r="F547" s="149"/>
      <c r="G547" s="149"/>
      <c r="H547" s="149"/>
      <c r="I547" s="149"/>
      <c r="J547" s="149"/>
      <c r="K547" s="149"/>
    </row>
  </sheetData>
  <sheetProtection algorithmName="SHA-512" hashValue="YoKZUKOMtnLRSRz8WHwOBFoDUvW032mf0D0BpttZbjIMc4U85m355U+4pzaYhAhEqgFyXqRdUtcmRAq9YZagJw==" saltValue="lDvLz7qR9e4rgmIl8d5qHQ==" spinCount="100000" sheet="1" objects="1" scenarios="1"/>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xr:uid="{436FA49F-C8A5-4B5B-9FE2-766144B90A2B}"/>
    <hyperlink ref="E40" r:id="rId2" xr:uid="{E8E8A785-DA5C-4C12-A032-845B66BFB51B}"/>
    <hyperlink ref="E42" r:id="rId3" xr:uid="{132B3AA5-014E-4B0B-952A-1303E5EDCE7A}"/>
  </hyperlinks>
  <pageMargins left="0.7" right="0.7" top="0.75" bottom="0.75" header="0.3" footer="0.3"/>
  <pageSetup paperSize="9" scale="61" orientation="landscape" r:id="rId4"/>
  <rowBreaks count="10" manualBreakCount="10">
    <brk id="32" max="9" man="1"/>
    <brk id="67" max="9" man="1"/>
    <brk id="104" max="9" man="1"/>
    <brk id="145" max="9" man="1"/>
    <brk id="185" max="9" man="1"/>
    <brk id="229" max="9" man="1"/>
    <brk id="282" max="9" man="1"/>
    <brk id="381" max="9" man="1"/>
    <brk id="425" max="9" man="1"/>
    <brk id="47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75" zoomScaleNormal="75" workbookViewId="0">
      <selection activeCell="A82" sqref="A82:XFD88"/>
    </sheetView>
  </sheetViews>
  <sheetFormatPr baseColWidth="10" defaultColWidth="8.85546875" defaultRowHeight="15" outlineLevelRow="1" x14ac:dyDescent="0.25"/>
  <cols>
    <col min="1" max="1" width="13.28515625" style="24" customWidth="1"/>
    <col min="2" max="2" width="60.5703125" style="24" bestFit="1" customWidth="1"/>
    <col min="3" max="3" width="39.140625" style="24" bestFit="1" customWidth="1"/>
    <col min="4" max="4" width="35.5703125" style="24" bestFit="1" customWidth="1"/>
    <col min="5" max="5" width="30.85546875" style="24" bestFit="1" customWidth="1"/>
    <col min="6" max="6" width="23.28515625" style="24" bestFit="1" customWidth="1"/>
    <col min="7" max="7" width="19.140625" style="24" bestFit="1" customWidth="1"/>
    <col min="8" max="8" width="15.140625" style="24" customWidth="1"/>
    <col min="9" max="9" width="90.85546875" style="24" customWidth="1"/>
    <col min="10" max="10" width="21.7109375" style="24" customWidth="1"/>
    <col min="11" max="11" width="47.7109375" style="24" customWidth="1"/>
    <col min="12" max="12" width="7.28515625" style="24" customWidth="1"/>
    <col min="13" max="13" width="25.7109375" style="24" customWidth="1"/>
    <col min="14" max="14" width="25.7109375" style="22" customWidth="1"/>
    <col min="15" max="16384" width="8.85546875" style="50"/>
  </cols>
  <sheetData>
    <row r="1" spans="1:14" ht="45" customHeight="1" x14ac:dyDescent="0.25">
      <c r="A1" s="641" t="s">
        <v>1283</v>
      </c>
      <c r="B1" s="641"/>
    </row>
    <row r="2" spans="1:14" ht="31.5" x14ac:dyDescent="0.25">
      <c r="A2" s="131" t="s">
        <v>1282</v>
      </c>
      <c r="B2" s="131"/>
      <c r="C2" s="22"/>
      <c r="D2" s="22"/>
      <c r="E2" s="22"/>
      <c r="F2" s="137" t="s">
        <v>1314</v>
      </c>
      <c r="G2" s="53"/>
      <c r="H2" s="22"/>
      <c r="I2" s="21"/>
      <c r="J2" s="22"/>
      <c r="K2" s="22"/>
      <c r="L2" s="22"/>
      <c r="M2" s="22"/>
    </row>
    <row r="3" spans="1:14" ht="15.75" thickBot="1" x14ac:dyDescent="0.3">
      <c r="A3" s="22"/>
      <c r="B3" s="23"/>
      <c r="C3" s="23"/>
      <c r="D3" s="22"/>
      <c r="E3" s="22"/>
      <c r="F3" s="22"/>
      <c r="G3" s="22"/>
      <c r="H3" s="22"/>
      <c r="L3" s="22"/>
      <c r="M3" s="22"/>
    </row>
    <row r="4" spans="1:14" ht="19.5" thickBot="1" x14ac:dyDescent="0.3">
      <c r="A4" s="25"/>
      <c r="B4" s="26" t="s">
        <v>21</v>
      </c>
      <c r="C4" s="27" t="s">
        <v>1705</v>
      </c>
      <c r="D4" s="25"/>
      <c r="E4" s="25"/>
      <c r="F4" s="22"/>
      <c r="G4" s="22"/>
      <c r="H4" s="22"/>
      <c r="I4" s="32" t="s">
        <v>1275</v>
      </c>
      <c r="J4" s="71" t="s">
        <v>952</v>
      </c>
      <c r="L4" s="22"/>
      <c r="M4" s="22"/>
    </row>
    <row r="5" spans="1:14" ht="15.75" thickBot="1" x14ac:dyDescent="0.3">
      <c r="H5" s="22"/>
      <c r="I5" s="88" t="s">
        <v>954</v>
      </c>
      <c r="J5" s="24" t="s">
        <v>955</v>
      </c>
      <c r="L5" s="22"/>
      <c r="M5" s="22"/>
    </row>
    <row r="6" spans="1:14" ht="18.75" x14ac:dyDescent="0.25">
      <c r="A6" s="28"/>
      <c r="B6" s="29" t="s">
        <v>1182</v>
      </c>
      <c r="C6" s="28"/>
      <c r="E6" s="30"/>
      <c r="F6" s="30"/>
      <c r="G6" s="30"/>
      <c r="H6" s="22"/>
      <c r="I6" s="88" t="s">
        <v>957</v>
      </c>
      <c r="J6" s="24" t="s">
        <v>958</v>
      </c>
      <c r="L6" s="22"/>
      <c r="M6" s="22"/>
    </row>
    <row r="7" spans="1:14" s="56" customFormat="1" x14ac:dyDescent="0.25">
      <c r="A7" s="24"/>
      <c r="B7" s="561" t="s">
        <v>1281</v>
      </c>
      <c r="C7" s="24"/>
      <c r="D7" s="24"/>
      <c r="E7" s="24"/>
      <c r="F7" s="24"/>
      <c r="G7" s="24"/>
      <c r="H7" s="24"/>
      <c r="I7" s="88" t="s">
        <v>960</v>
      </c>
      <c r="J7" s="24" t="s">
        <v>961</v>
      </c>
      <c r="K7" s="24"/>
      <c r="L7" s="24"/>
      <c r="M7" s="24"/>
      <c r="N7" s="24"/>
    </row>
    <row r="8" spans="1:14" s="56" customFormat="1" x14ac:dyDescent="0.25">
      <c r="A8" s="24"/>
      <c r="B8" s="561" t="s">
        <v>1195</v>
      </c>
      <c r="C8" s="24"/>
      <c r="D8" s="24"/>
      <c r="E8" s="24"/>
      <c r="F8" s="24"/>
      <c r="G8" s="24"/>
      <c r="H8" s="24"/>
      <c r="I8" s="88" t="s">
        <v>1273</v>
      </c>
      <c r="J8" s="24" t="s">
        <v>1274</v>
      </c>
      <c r="K8" s="24"/>
      <c r="L8" s="24"/>
      <c r="M8" s="24"/>
      <c r="N8" s="24"/>
    </row>
    <row r="9" spans="1:14" s="56" customFormat="1" ht="15.75" thickBot="1" x14ac:dyDescent="0.3">
      <c r="A9" s="24"/>
      <c r="B9" s="563" t="s">
        <v>1217</v>
      </c>
      <c r="C9" s="24"/>
      <c r="D9" s="24"/>
      <c r="E9" s="24"/>
      <c r="F9" s="24"/>
      <c r="G9" s="24"/>
      <c r="H9" s="24"/>
      <c r="I9" s="24"/>
      <c r="J9" s="24"/>
      <c r="K9" s="24"/>
      <c r="L9" s="24"/>
      <c r="M9" s="24"/>
      <c r="N9" s="24"/>
    </row>
    <row r="10" spans="1:14" x14ac:dyDescent="0.25">
      <c r="B10" s="31"/>
      <c r="H10" s="22"/>
      <c r="I10" s="89" t="s">
        <v>1277</v>
      </c>
      <c r="L10" s="22"/>
      <c r="M10" s="22"/>
    </row>
    <row r="11" spans="1:14" x14ac:dyDescent="0.25">
      <c r="B11" s="31"/>
      <c r="H11" s="22"/>
      <c r="I11" s="89" t="s">
        <v>1279</v>
      </c>
      <c r="L11" s="22"/>
      <c r="M11" s="22"/>
    </row>
    <row r="12" spans="1:14" ht="37.5" x14ac:dyDescent="0.25">
      <c r="A12" s="32" t="s">
        <v>30</v>
      </c>
      <c r="B12" s="32" t="s">
        <v>1264</v>
      </c>
      <c r="C12" s="33"/>
      <c r="D12" s="33"/>
      <c r="E12" s="33"/>
      <c r="F12" s="33"/>
      <c r="G12" s="33"/>
      <c r="H12" s="22"/>
      <c r="L12" s="22"/>
      <c r="M12" s="22"/>
    </row>
    <row r="13" spans="1:14" ht="15" customHeight="1" x14ac:dyDescent="0.25">
      <c r="A13" s="40"/>
      <c r="B13" s="41" t="s">
        <v>1194</v>
      </c>
      <c r="C13" s="40" t="s">
        <v>1263</v>
      </c>
      <c r="D13" s="40" t="s">
        <v>1276</v>
      </c>
      <c r="E13" s="42"/>
      <c r="F13" s="43"/>
      <c r="G13" s="43"/>
      <c r="H13" s="22"/>
      <c r="L13" s="22"/>
      <c r="M13" s="22"/>
    </row>
    <row r="14" spans="1:14" s="56" customFormat="1" x14ac:dyDescent="0.25">
      <c r="A14" s="24" t="s">
        <v>1183</v>
      </c>
      <c r="B14" s="38" t="s">
        <v>1148</v>
      </c>
      <c r="C14" s="531" t="s">
        <v>958</v>
      </c>
      <c r="D14" s="531" t="s">
        <v>958</v>
      </c>
      <c r="E14" s="30"/>
      <c r="F14" s="30"/>
      <c r="G14" s="30"/>
      <c r="H14" s="24"/>
      <c r="I14" s="24"/>
      <c r="J14" s="24"/>
      <c r="K14" s="24"/>
      <c r="L14" s="24"/>
      <c r="M14" s="24"/>
      <c r="N14" s="24"/>
    </row>
    <row r="15" spans="1:14" s="56" customFormat="1" x14ac:dyDescent="0.25">
      <c r="A15" s="24" t="s">
        <v>1184</v>
      </c>
      <c r="B15" s="38" t="s">
        <v>430</v>
      </c>
      <c r="C15" s="531" t="s">
        <v>1695</v>
      </c>
      <c r="D15" s="531" t="s">
        <v>1703</v>
      </c>
      <c r="E15" s="30"/>
      <c r="F15" s="30"/>
      <c r="G15" s="30"/>
      <c r="H15" s="24"/>
      <c r="I15" s="24"/>
      <c r="J15" s="24"/>
      <c r="K15" s="24"/>
      <c r="L15" s="24"/>
      <c r="M15" s="24"/>
      <c r="N15" s="24"/>
    </row>
    <row r="16" spans="1:14" s="56" customFormat="1" x14ac:dyDescent="0.25">
      <c r="A16" s="24" t="s">
        <v>1185</v>
      </c>
      <c r="B16" s="38" t="s">
        <v>1149</v>
      </c>
      <c r="C16" s="531" t="s">
        <v>958</v>
      </c>
      <c r="D16" s="531" t="s">
        <v>958</v>
      </c>
      <c r="E16" s="30"/>
      <c r="F16" s="30"/>
      <c r="G16" s="30"/>
      <c r="H16" s="24"/>
      <c r="I16" s="24"/>
      <c r="J16" s="24"/>
      <c r="K16" s="24"/>
      <c r="L16" s="24"/>
      <c r="M16" s="24"/>
      <c r="N16" s="24"/>
    </row>
    <row r="17" spans="1:14" s="56" customFormat="1" x14ac:dyDescent="0.25">
      <c r="A17" s="24" t="s">
        <v>1186</v>
      </c>
      <c r="B17" s="38" t="s">
        <v>1150</v>
      </c>
      <c r="C17" s="531" t="s">
        <v>958</v>
      </c>
      <c r="D17" s="531" t="s">
        <v>958</v>
      </c>
      <c r="E17" s="30"/>
      <c r="F17" s="30"/>
      <c r="G17" s="30"/>
      <c r="H17" s="24"/>
      <c r="I17" s="24"/>
      <c r="J17" s="24"/>
      <c r="K17" s="24"/>
      <c r="L17" s="24"/>
      <c r="M17" s="24"/>
      <c r="N17" s="24"/>
    </row>
    <row r="18" spans="1:14" s="56" customFormat="1" x14ac:dyDescent="0.25">
      <c r="A18" s="24" t="s">
        <v>1187</v>
      </c>
      <c r="B18" s="38" t="s">
        <v>1151</v>
      </c>
      <c r="C18" s="531" t="s">
        <v>958</v>
      </c>
      <c r="D18" s="531" t="s">
        <v>958</v>
      </c>
      <c r="E18" s="30"/>
      <c r="F18" s="30"/>
      <c r="G18" s="30"/>
      <c r="H18" s="24"/>
      <c r="I18" s="24"/>
      <c r="J18" s="24"/>
      <c r="K18" s="24"/>
      <c r="L18" s="24"/>
      <c r="M18" s="24"/>
      <c r="N18" s="24"/>
    </row>
    <row r="19" spans="1:14" s="56" customFormat="1" x14ac:dyDescent="0.25">
      <c r="A19" s="24" t="s">
        <v>1188</v>
      </c>
      <c r="B19" s="38" t="s">
        <v>1152</v>
      </c>
      <c r="C19" s="531" t="s">
        <v>958</v>
      </c>
      <c r="D19" s="531" t="s">
        <v>958</v>
      </c>
      <c r="E19" s="30"/>
      <c r="F19" s="30"/>
      <c r="G19" s="30"/>
      <c r="H19" s="24"/>
      <c r="I19" s="24"/>
      <c r="J19" s="24"/>
      <c r="K19" s="24"/>
      <c r="L19" s="24"/>
      <c r="M19" s="24"/>
      <c r="N19" s="24"/>
    </row>
    <row r="20" spans="1:14" s="56" customFormat="1" x14ac:dyDescent="0.25">
      <c r="A20" s="24" t="s">
        <v>1189</v>
      </c>
      <c r="B20" s="38" t="s">
        <v>1153</v>
      </c>
      <c r="C20" s="531" t="s">
        <v>1694</v>
      </c>
      <c r="D20" s="531" t="s">
        <v>1704</v>
      </c>
      <c r="E20" s="30"/>
      <c r="F20" s="30"/>
      <c r="G20" s="30"/>
      <c r="H20" s="24"/>
      <c r="I20" s="24"/>
      <c r="J20" s="24"/>
      <c r="K20" s="24"/>
      <c r="L20" s="24"/>
      <c r="M20" s="24"/>
      <c r="N20" s="24"/>
    </row>
    <row r="21" spans="1:14" s="56" customFormat="1" x14ac:dyDescent="0.25">
      <c r="A21" s="24" t="s">
        <v>1190</v>
      </c>
      <c r="B21" s="38" t="s">
        <v>1154</v>
      </c>
      <c r="C21" s="531" t="s">
        <v>958</v>
      </c>
      <c r="D21" s="531" t="s">
        <v>958</v>
      </c>
      <c r="E21" s="30"/>
      <c r="F21" s="30"/>
      <c r="G21" s="30"/>
      <c r="H21" s="24"/>
      <c r="I21" s="24"/>
      <c r="J21" s="24"/>
      <c r="K21" s="24"/>
      <c r="L21" s="24"/>
      <c r="M21" s="24"/>
      <c r="N21" s="24"/>
    </row>
    <row r="22" spans="1:14" s="56" customFormat="1" x14ac:dyDescent="0.25">
      <c r="A22" s="24" t="s">
        <v>1191</v>
      </c>
      <c r="B22" s="38" t="s">
        <v>1155</v>
      </c>
      <c r="C22" s="531" t="s">
        <v>958</v>
      </c>
      <c r="D22" s="531" t="s">
        <v>958</v>
      </c>
      <c r="E22" s="30"/>
      <c r="F22" s="30"/>
      <c r="G22" s="30"/>
      <c r="H22" s="24"/>
      <c r="I22" s="24"/>
      <c r="J22" s="24"/>
      <c r="K22" s="24"/>
      <c r="L22" s="24"/>
      <c r="M22" s="24"/>
      <c r="N22" s="24"/>
    </row>
    <row r="23" spans="1:14" s="56" customFormat="1" x14ac:dyDescent="0.25">
      <c r="A23" s="24" t="s">
        <v>1192</v>
      </c>
      <c r="B23" s="38" t="s">
        <v>1259</v>
      </c>
      <c r="C23" s="531" t="s">
        <v>958</v>
      </c>
      <c r="D23" s="531" t="s">
        <v>958</v>
      </c>
      <c r="E23" s="30"/>
      <c r="F23" s="30"/>
      <c r="G23" s="30"/>
      <c r="H23" s="24"/>
      <c r="I23" s="24"/>
      <c r="J23" s="24"/>
      <c r="K23" s="24"/>
      <c r="L23" s="24"/>
      <c r="M23" s="24"/>
      <c r="N23" s="24"/>
    </row>
    <row r="24" spans="1:14" s="56" customFormat="1" x14ac:dyDescent="0.25">
      <c r="A24" s="24" t="s">
        <v>1261</v>
      </c>
      <c r="B24" s="38" t="s">
        <v>1260</v>
      </c>
      <c r="C24" s="531" t="s">
        <v>1695</v>
      </c>
      <c r="D24" s="531" t="s">
        <v>1703</v>
      </c>
      <c r="E24" s="30"/>
      <c r="F24" s="30"/>
      <c r="G24" s="30"/>
      <c r="H24" s="24"/>
      <c r="I24" s="24"/>
      <c r="J24" s="24"/>
      <c r="K24" s="24"/>
      <c r="L24" s="24"/>
      <c r="M24" s="24"/>
      <c r="N24" s="24"/>
    </row>
    <row r="25" spans="1:14" outlineLevel="1" x14ac:dyDescent="0.25">
      <c r="A25" s="24" t="s">
        <v>1193</v>
      </c>
      <c r="B25" s="36"/>
      <c r="E25" s="30"/>
      <c r="F25" s="30"/>
      <c r="G25" s="30"/>
      <c r="H25" s="22"/>
      <c r="L25" s="22"/>
      <c r="M25" s="22"/>
    </row>
    <row r="26" spans="1:14" outlineLevel="1" x14ac:dyDescent="0.25">
      <c r="A26" s="24" t="s">
        <v>1196</v>
      </c>
      <c r="B26" s="36"/>
      <c r="E26" s="30"/>
      <c r="F26" s="30"/>
      <c r="G26" s="30"/>
      <c r="H26" s="22"/>
      <c r="L26" s="22"/>
      <c r="M26" s="22"/>
    </row>
    <row r="27" spans="1:14" outlineLevel="1" x14ac:dyDescent="0.25">
      <c r="A27" s="24" t="s">
        <v>1197</v>
      </c>
      <c r="B27" s="36"/>
      <c r="E27" s="30"/>
      <c r="F27" s="30"/>
      <c r="G27" s="30"/>
      <c r="H27" s="22"/>
      <c r="L27" s="22"/>
      <c r="M27" s="22"/>
    </row>
    <row r="28" spans="1:14" outlineLevel="1" x14ac:dyDescent="0.25">
      <c r="A28" s="24" t="s">
        <v>1198</v>
      </c>
      <c r="B28" s="36"/>
      <c r="E28" s="30"/>
      <c r="F28" s="30"/>
      <c r="G28" s="30"/>
      <c r="H28" s="22"/>
      <c r="L28" s="22"/>
      <c r="M28" s="22"/>
    </row>
    <row r="29" spans="1:14" outlineLevel="1" x14ac:dyDescent="0.25">
      <c r="A29" s="24" t="s">
        <v>1199</v>
      </c>
      <c r="B29" s="36"/>
      <c r="E29" s="30"/>
      <c r="F29" s="30"/>
      <c r="G29" s="30"/>
      <c r="H29" s="22"/>
      <c r="L29" s="22"/>
      <c r="M29" s="22"/>
    </row>
    <row r="30" spans="1:14" outlineLevel="1" x14ac:dyDescent="0.25">
      <c r="A30" s="24" t="s">
        <v>1200</v>
      </c>
      <c r="B30" s="36"/>
      <c r="E30" s="30"/>
      <c r="F30" s="30"/>
      <c r="G30" s="30"/>
      <c r="H30" s="22"/>
      <c r="L30" s="22"/>
      <c r="M30" s="22"/>
    </row>
    <row r="31" spans="1:14" outlineLevel="1" x14ac:dyDescent="0.25">
      <c r="A31" s="24" t="s">
        <v>1201</v>
      </c>
      <c r="B31" s="36"/>
      <c r="E31" s="30"/>
      <c r="F31" s="30"/>
      <c r="G31" s="30"/>
      <c r="H31" s="22"/>
      <c r="L31" s="22"/>
      <c r="M31" s="22"/>
    </row>
    <row r="32" spans="1:14" outlineLevel="1" x14ac:dyDescent="0.25">
      <c r="A32" s="24" t="s">
        <v>1202</v>
      </c>
      <c r="B32" s="36"/>
      <c r="E32" s="30"/>
      <c r="F32" s="30"/>
      <c r="G32" s="30"/>
      <c r="H32" s="22"/>
      <c r="L32" s="22"/>
      <c r="M32" s="22"/>
    </row>
    <row r="33" spans="1:14" ht="18.75" x14ac:dyDescent="0.25">
      <c r="A33" s="33"/>
      <c r="B33" s="32" t="s">
        <v>1195</v>
      </c>
      <c r="C33" s="33"/>
      <c r="D33" s="33"/>
      <c r="E33" s="33"/>
      <c r="F33" s="33"/>
      <c r="G33" s="33"/>
      <c r="H33" s="22"/>
      <c r="L33" s="22"/>
      <c r="M33" s="22"/>
    </row>
    <row r="34" spans="1:14" ht="15" customHeight="1" x14ac:dyDescent="0.25">
      <c r="A34" s="40"/>
      <c r="B34" s="41" t="s">
        <v>1156</v>
      </c>
      <c r="C34" s="40" t="s">
        <v>1272</v>
      </c>
      <c r="D34" s="40" t="s">
        <v>1276</v>
      </c>
      <c r="E34" s="40" t="s">
        <v>1157</v>
      </c>
      <c r="F34" s="43"/>
      <c r="G34" s="43"/>
      <c r="H34" s="22"/>
      <c r="L34" s="22"/>
      <c r="M34" s="22"/>
    </row>
    <row r="35" spans="1:14" s="56" customFormat="1" x14ac:dyDescent="0.25">
      <c r="A35" s="24" t="s">
        <v>1218</v>
      </c>
      <c r="B35" s="36" t="s">
        <v>1258</v>
      </c>
      <c r="C35" s="531" t="s">
        <v>958</v>
      </c>
      <c r="D35" s="531" t="s">
        <v>958</v>
      </c>
      <c r="E35" s="531" t="s">
        <v>958</v>
      </c>
      <c r="F35" s="619"/>
      <c r="G35" s="619"/>
      <c r="H35" s="24"/>
      <c r="I35" s="24"/>
      <c r="J35" s="24"/>
      <c r="K35" s="24"/>
      <c r="L35" s="24"/>
      <c r="M35" s="24"/>
      <c r="N35" s="24"/>
    </row>
    <row r="36" spans="1:14" s="56" customFormat="1" x14ac:dyDescent="0.25">
      <c r="A36" s="24" t="s">
        <v>1219</v>
      </c>
      <c r="B36" s="38" t="s">
        <v>1158</v>
      </c>
      <c r="C36" s="531" t="s">
        <v>958</v>
      </c>
      <c r="D36" s="531" t="s">
        <v>958</v>
      </c>
      <c r="E36" s="531" t="s">
        <v>958</v>
      </c>
      <c r="F36" s="24"/>
      <c r="G36" s="24"/>
      <c r="H36" s="24"/>
      <c r="I36" s="24"/>
      <c r="J36" s="24"/>
      <c r="K36" s="24"/>
      <c r="L36" s="24"/>
      <c r="M36" s="24"/>
      <c r="N36" s="24"/>
    </row>
    <row r="37" spans="1:14" s="56" customFormat="1" x14ac:dyDescent="0.25">
      <c r="A37" s="24" t="s">
        <v>1220</v>
      </c>
      <c r="B37" s="38" t="s">
        <v>1159</v>
      </c>
      <c r="C37" s="531" t="s">
        <v>958</v>
      </c>
      <c r="D37" s="531" t="s">
        <v>958</v>
      </c>
      <c r="E37" s="531" t="s">
        <v>958</v>
      </c>
      <c r="F37" s="24"/>
      <c r="G37" s="24"/>
      <c r="H37" s="24"/>
      <c r="I37" s="24"/>
      <c r="J37" s="24"/>
      <c r="K37" s="24"/>
      <c r="L37" s="24"/>
      <c r="M37" s="24"/>
      <c r="N37" s="24"/>
    </row>
    <row r="38" spans="1:14" s="56" customFormat="1" x14ac:dyDescent="0.25">
      <c r="A38" s="24" t="s">
        <v>1221</v>
      </c>
      <c r="B38" s="38" t="s">
        <v>1160</v>
      </c>
      <c r="C38" s="531" t="s">
        <v>958</v>
      </c>
      <c r="D38" s="531" t="s">
        <v>958</v>
      </c>
      <c r="E38" s="531" t="s">
        <v>958</v>
      </c>
      <c r="F38" s="24"/>
      <c r="G38" s="24"/>
      <c r="H38" s="24"/>
      <c r="I38" s="24"/>
      <c r="J38" s="24"/>
      <c r="K38" s="24"/>
      <c r="L38" s="24"/>
      <c r="M38" s="24"/>
      <c r="N38" s="24"/>
    </row>
    <row r="39" spans="1:14" s="56" customFormat="1" x14ac:dyDescent="0.25">
      <c r="A39" s="24" t="s">
        <v>1222</v>
      </c>
      <c r="B39" s="38" t="s">
        <v>1161</v>
      </c>
      <c r="C39" s="531" t="s">
        <v>958</v>
      </c>
      <c r="D39" s="531" t="s">
        <v>958</v>
      </c>
      <c r="E39" s="531" t="s">
        <v>958</v>
      </c>
      <c r="F39" s="24"/>
      <c r="G39" s="24"/>
      <c r="H39" s="24"/>
      <c r="I39" s="24"/>
      <c r="J39" s="24"/>
      <c r="K39" s="24"/>
      <c r="L39" s="24"/>
      <c r="M39" s="24"/>
      <c r="N39" s="24"/>
    </row>
    <row r="40" spans="1:14" s="56" customFormat="1" x14ac:dyDescent="0.25">
      <c r="A40" s="24" t="s">
        <v>1223</v>
      </c>
      <c r="B40" s="38" t="s">
        <v>1162</v>
      </c>
      <c r="C40" s="531" t="s">
        <v>958</v>
      </c>
      <c r="D40" s="531" t="s">
        <v>958</v>
      </c>
      <c r="E40" s="531" t="s">
        <v>958</v>
      </c>
      <c r="F40" s="24"/>
      <c r="G40" s="24"/>
      <c r="H40" s="24"/>
      <c r="I40" s="24"/>
      <c r="J40" s="24"/>
      <c r="K40" s="24"/>
      <c r="L40" s="24"/>
      <c r="M40" s="24"/>
      <c r="N40" s="24"/>
    </row>
    <row r="41" spans="1:14" s="56" customFormat="1" x14ac:dyDescent="0.25">
      <c r="A41" s="24" t="s">
        <v>1224</v>
      </c>
      <c r="B41" s="38" t="s">
        <v>1163</v>
      </c>
      <c r="C41" s="531" t="s">
        <v>958</v>
      </c>
      <c r="D41" s="531" t="s">
        <v>958</v>
      </c>
      <c r="E41" s="531" t="s">
        <v>958</v>
      </c>
      <c r="F41" s="24"/>
      <c r="G41" s="24"/>
      <c r="H41" s="24"/>
      <c r="I41" s="24"/>
      <c r="J41" s="24"/>
      <c r="K41" s="24"/>
      <c r="L41" s="24"/>
      <c r="M41" s="24"/>
      <c r="N41" s="24"/>
    </row>
    <row r="42" spans="1:14" s="56" customFormat="1" x14ac:dyDescent="0.25">
      <c r="A42" s="24" t="s">
        <v>1225</v>
      </c>
      <c r="B42" s="38" t="s">
        <v>1164</v>
      </c>
      <c r="C42" s="531" t="s">
        <v>958</v>
      </c>
      <c r="D42" s="531" t="s">
        <v>958</v>
      </c>
      <c r="E42" s="531" t="s">
        <v>958</v>
      </c>
      <c r="F42" s="24"/>
      <c r="G42" s="24"/>
      <c r="H42" s="24"/>
      <c r="I42" s="24"/>
      <c r="J42" s="24"/>
      <c r="K42" s="24"/>
      <c r="L42" s="24"/>
      <c r="M42" s="24"/>
      <c r="N42" s="24"/>
    </row>
    <row r="43" spans="1:14" s="56" customFormat="1" x14ac:dyDescent="0.25">
      <c r="A43" s="24" t="s">
        <v>1226</v>
      </c>
      <c r="B43" s="38" t="s">
        <v>1165</v>
      </c>
      <c r="C43" s="531" t="s">
        <v>958</v>
      </c>
      <c r="D43" s="531" t="s">
        <v>958</v>
      </c>
      <c r="E43" s="531" t="s">
        <v>958</v>
      </c>
      <c r="F43" s="24"/>
      <c r="G43" s="24"/>
      <c r="H43" s="24"/>
      <c r="I43" s="24"/>
      <c r="J43" s="24"/>
      <c r="K43" s="24"/>
      <c r="L43" s="24"/>
      <c r="M43" s="24"/>
      <c r="N43" s="24"/>
    </row>
    <row r="44" spans="1:14" s="56" customFormat="1" x14ac:dyDescent="0.25">
      <c r="A44" s="24" t="s">
        <v>1227</v>
      </c>
      <c r="B44" s="38" t="s">
        <v>1166</v>
      </c>
      <c r="C44" s="531" t="s">
        <v>958</v>
      </c>
      <c r="D44" s="531" t="s">
        <v>958</v>
      </c>
      <c r="E44" s="531" t="s">
        <v>958</v>
      </c>
      <c r="F44" s="24"/>
      <c r="G44" s="24"/>
      <c r="H44" s="24"/>
      <c r="I44" s="24"/>
      <c r="J44" s="24"/>
      <c r="K44" s="24"/>
      <c r="L44" s="24"/>
      <c r="M44" s="24"/>
      <c r="N44" s="24"/>
    </row>
    <row r="45" spans="1:14" s="56" customFormat="1" x14ac:dyDescent="0.25">
      <c r="A45" s="24" t="s">
        <v>1228</v>
      </c>
      <c r="B45" s="38" t="s">
        <v>1167</v>
      </c>
      <c r="C45" s="531" t="s">
        <v>958</v>
      </c>
      <c r="D45" s="531" t="s">
        <v>958</v>
      </c>
      <c r="E45" s="531" t="s">
        <v>958</v>
      </c>
      <c r="F45" s="24"/>
      <c r="G45" s="24"/>
      <c r="H45" s="24"/>
      <c r="I45" s="24"/>
      <c r="J45" s="24"/>
      <c r="K45" s="24"/>
      <c r="L45" s="24"/>
      <c r="M45" s="24"/>
      <c r="N45" s="24"/>
    </row>
    <row r="46" spans="1:14" s="56" customFormat="1" x14ac:dyDescent="0.25">
      <c r="A46" s="24" t="s">
        <v>1229</v>
      </c>
      <c r="B46" s="38" t="s">
        <v>1168</v>
      </c>
      <c r="C46" s="531" t="s">
        <v>958</v>
      </c>
      <c r="D46" s="531" t="s">
        <v>958</v>
      </c>
      <c r="E46" s="531" t="s">
        <v>958</v>
      </c>
      <c r="F46" s="24"/>
      <c r="G46" s="24"/>
      <c r="H46" s="24"/>
      <c r="I46" s="24"/>
      <c r="J46" s="24"/>
      <c r="K46" s="24"/>
      <c r="L46" s="24"/>
      <c r="M46" s="24"/>
      <c r="N46" s="24"/>
    </row>
    <row r="47" spans="1:14" s="56" customFormat="1" x14ac:dyDescent="0.25">
      <c r="A47" s="24" t="s">
        <v>1230</v>
      </c>
      <c r="B47" s="38" t="s">
        <v>1169</v>
      </c>
      <c r="C47" s="531" t="s">
        <v>958</v>
      </c>
      <c r="D47" s="531" t="s">
        <v>958</v>
      </c>
      <c r="E47" s="531" t="s">
        <v>958</v>
      </c>
      <c r="F47" s="24"/>
      <c r="G47" s="24"/>
      <c r="H47" s="24"/>
      <c r="I47" s="24"/>
      <c r="J47" s="24"/>
      <c r="K47" s="24"/>
      <c r="L47" s="24"/>
      <c r="M47" s="24"/>
      <c r="N47" s="24"/>
    </row>
    <row r="48" spans="1:14" s="56" customFormat="1" x14ac:dyDescent="0.25">
      <c r="A48" s="24" t="s">
        <v>1231</v>
      </c>
      <c r="B48" s="38" t="s">
        <v>1170</v>
      </c>
      <c r="C48" s="531" t="s">
        <v>958</v>
      </c>
      <c r="D48" s="531" t="s">
        <v>958</v>
      </c>
      <c r="E48" s="531" t="s">
        <v>958</v>
      </c>
      <c r="F48" s="24"/>
      <c r="G48" s="24"/>
      <c r="H48" s="24"/>
      <c r="I48" s="24"/>
      <c r="J48" s="24"/>
      <c r="K48" s="24"/>
      <c r="L48" s="24"/>
      <c r="M48" s="24"/>
      <c r="N48" s="24"/>
    </row>
    <row r="49" spans="1:14" s="56" customFormat="1" x14ac:dyDescent="0.25">
      <c r="A49" s="24" t="s">
        <v>1232</v>
      </c>
      <c r="B49" s="38" t="s">
        <v>1171</v>
      </c>
      <c r="C49" s="531" t="s">
        <v>958</v>
      </c>
      <c r="D49" s="531" t="s">
        <v>958</v>
      </c>
      <c r="E49" s="531" t="s">
        <v>958</v>
      </c>
      <c r="F49" s="24"/>
      <c r="G49" s="24"/>
      <c r="H49" s="24"/>
      <c r="I49" s="24"/>
      <c r="J49" s="24"/>
      <c r="K49" s="24"/>
      <c r="L49" s="24"/>
      <c r="M49" s="24"/>
      <c r="N49" s="24"/>
    </row>
    <row r="50" spans="1:14" s="56" customFormat="1" x14ac:dyDescent="0.25">
      <c r="A50" s="24" t="s">
        <v>1233</v>
      </c>
      <c r="B50" s="38" t="s">
        <v>1172</v>
      </c>
      <c r="C50" s="531" t="s">
        <v>958</v>
      </c>
      <c r="D50" s="531" t="s">
        <v>958</v>
      </c>
      <c r="E50" s="531" t="s">
        <v>958</v>
      </c>
      <c r="F50" s="24"/>
      <c r="G50" s="24"/>
      <c r="H50" s="24"/>
      <c r="I50" s="24"/>
      <c r="J50" s="24"/>
      <c r="K50" s="24"/>
      <c r="L50" s="24"/>
      <c r="M50" s="24"/>
      <c r="N50" s="24"/>
    </row>
    <row r="51" spans="1:14" s="56" customFormat="1" x14ac:dyDescent="0.25">
      <c r="A51" s="24" t="s">
        <v>1234</v>
      </c>
      <c r="B51" s="38" t="s">
        <v>1173</v>
      </c>
      <c r="C51" s="531" t="s">
        <v>958</v>
      </c>
      <c r="D51" s="531" t="s">
        <v>958</v>
      </c>
      <c r="E51" s="531" t="s">
        <v>958</v>
      </c>
      <c r="F51" s="24"/>
      <c r="G51" s="24"/>
      <c r="H51" s="24"/>
      <c r="I51" s="24"/>
      <c r="J51" s="24"/>
      <c r="K51" s="24"/>
      <c r="L51" s="24"/>
      <c r="M51" s="24"/>
      <c r="N51" s="24"/>
    </row>
    <row r="52" spans="1:14" s="56" customFormat="1" x14ac:dyDescent="0.25">
      <c r="A52" s="24" t="s">
        <v>1235</v>
      </c>
      <c r="B52" s="38" t="s">
        <v>1174</v>
      </c>
      <c r="C52" s="531" t="s">
        <v>958</v>
      </c>
      <c r="D52" s="531" t="s">
        <v>958</v>
      </c>
      <c r="E52" s="531" t="s">
        <v>958</v>
      </c>
      <c r="F52" s="24"/>
      <c r="G52" s="24"/>
      <c r="H52" s="24"/>
      <c r="I52" s="24"/>
      <c r="J52" s="24"/>
      <c r="K52" s="24"/>
      <c r="L52" s="24"/>
      <c r="M52" s="24"/>
      <c r="N52" s="24"/>
    </row>
    <row r="53" spans="1:14" s="56" customFormat="1" x14ac:dyDescent="0.25">
      <c r="A53" s="24" t="s">
        <v>1236</v>
      </c>
      <c r="B53" s="38" t="s">
        <v>1175</v>
      </c>
      <c r="C53" s="531" t="s">
        <v>958</v>
      </c>
      <c r="D53" s="531" t="s">
        <v>958</v>
      </c>
      <c r="E53" s="531" t="s">
        <v>958</v>
      </c>
      <c r="F53" s="24"/>
      <c r="G53" s="24"/>
      <c r="H53" s="24"/>
      <c r="I53" s="24"/>
      <c r="J53" s="24"/>
      <c r="K53" s="24"/>
      <c r="L53" s="24"/>
      <c r="M53" s="24"/>
      <c r="N53" s="24"/>
    </row>
    <row r="54" spans="1:14" s="56" customFormat="1" x14ac:dyDescent="0.25">
      <c r="A54" s="24" t="s">
        <v>1237</v>
      </c>
      <c r="B54" s="38" t="s">
        <v>1176</v>
      </c>
      <c r="C54" s="531" t="s">
        <v>958</v>
      </c>
      <c r="D54" s="531" t="s">
        <v>958</v>
      </c>
      <c r="E54" s="531" t="s">
        <v>958</v>
      </c>
      <c r="F54" s="24"/>
      <c r="G54" s="24"/>
      <c r="H54" s="24"/>
      <c r="I54" s="24"/>
      <c r="J54" s="24"/>
      <c r="K54" s="24"/>
      <c r="L54" s="24"/>
      <c r="M54" s="24"/>
      <c r="N54" s="24"/>
    </row>
    <row r="55" spans="1:14" s="56" customFormat="1" x14ac:dyDescent="0.25">
      <c r="A55" s="24" t="s">
        <v>1238</v>
      </c>
      <c r="B55" s="38" t="s">
        <v>1177</v>
      </c>
      <c r="C55" s="531" t="s">
        <v>958</v>
      </c>
      <c r="D55" s="531" t="s">
        <v>958</v>
      </c>
      <c r="E55" s="531" t="s">
        <v>958</v>
      </c>
      <c r="F55" s="24"/>
      <c r="G55" s="24"/>
      <c r="H55" s="24"/>
      <c r="I55" s="24"/>
      <c r="J55" s="24"/>
      <c r="K55" s="24"/>
      <c r="L55" s="24"/>
      <c r="M55" s="24"/>
      <c r="N55" s="24"/>
    </row>
    <row r="56" spans="1:14" s="56" customFormat="1" x14ac:dyDescent="0.25">
      <c r="A56" s="24" t="s">
        <v>1239</v>
      </c>
      <c r="B56" s="38" t="s">
        <v>1178</v>
      </c>
      <c r="C56" s="531" t="s">
        <v>958</v>
      </c>
      <c r="D56" s="531" t="s">
        <v>958</v>
      </c>
      <c r="E56" s="531" t="s">
        <v>958</v>
      </c>
      <c r="F56" s="24"/>
      <c r="G56" s="24"/>
      <c r="H56" s="24"/>
      <c r="I56" s="24"/>
      <c r="J56" s="24"/>
      <c r="K56" s="24"/>
      <c r="L56" s="24"/>
      <c r="M56" s="24"/>
      <c r="N56" s="24"/>
    </row>
    <row r="57" spans="1:14" s="56" customFormat="1" x14ac:dyDescent="0.25">
      <c r="A57" s="24" t="s">
        <v>1240</v>
      </c>
      <c r="B57" s="38" t="s">
        <v>1179</v>
      </c>
      <c r="C57" s="531" t="s">
        <v>958</v>
      </c>
      <c r="D57" s="531" t="s">
        <v>958</v>
      </c>
      <c r="E57" s="531" t="s">
        <v>958</v>
      </c>
      <c r="F57" s="24"/>
      <c r="G57" s="24"/>
      <c r="H57" s="24"/>
      <c r="I57" s="24"/>
      <c r="J57" s="24"/>
      <c r="K57" s="24"/>
      <c r="L57" s="24"/>
      <c r="M57" s="24"/>
      <c r="N57" s="24"/>
    </row>
    <row r="58" spans="1:14" s="56" customFormat="1" x14ac:dyDescent="0.25">
      <c r="A58" s="24" t="s">
        <v>1241</v>
      </c>
      <c r="B58" s="38" t="s">
        <v>1180</v>
      </c>
      <c r="C58" s="531" t="s">
        <v>958</v>
      </c>
      <c r="D58" s="531" t="s">
        <v>958</v>
      </c>
      <c r="E58" s="531" t="s">
        <v>958</v>
      </c>
      <c r="F58" s="24"/>
      <c r="G58" s="24"/>
      <c r="H58" s="24"/>
      <c r="I58" s="24"/>
      <c r="J58" s="24"/>
      <c r="K58" s="24"/>
      <c r="L58" s="24"/>
      <c r="M58" s="24"/>
      <c r="N58" s="24"/>
    </row>
    <row r="59" spans="1:14" s="56" customFormat="1" x14ac:dyDescent="0.25">
      <c r="A59" s="24" t="s">
        <v>1242</v>
      </c>
      <c r="B59" s="38" t="s">
        <v>1181</v>
      </c>
      <c r="C59" s="531" t="s">
        <v>958</v>
      </c>
      <c r="D59" s="531" t="s">
        <v>958</v>
      </c>
      <c r="E59" s="531" t="s">
        <v>958</v>
      </c>
      <c r="F59" s="24"/>
      <c r="G59" s="24"/>
      <c r="H59" s="24"/>
      <c r="I59" s="24"/>
      <c r="J59" s="24"/>
      <c r="K59" s="24"/>
      <c r="L59" s="24"/>
      <c r="M59" s="24"/>
      <c r="N59" s="24"/>
    </row>
    <row r="60" spans="1:14" outlineLevel="1" x14ac:dyDescent="0.25">
      <c r="A60" s="24" t="s">
        <v>1203</v>
      </c>
      <c r="B60" s="38"/>
      <c r="E60" s="38"/>
      <c r="F60" s="38"/>
      <c r="G60" s="38"/>
      <c r="H60" s="22"/>
      <c r="L60" s="22"/>
      <c r="M60" s="22"/>
    </row>
    <row r="61" spans="1:14" outlineLevel="1" x14ac:dyDescent="0.25">
      <c r="A61" s="24" t="s">
        <v>1204</v>
      </c>
      <c r="B61" s="38"/>
      <c r="E61" s="38"/>
      <c r="F61" s="38"/>
      <c r="G61" s="38"/>
      <c r="H61" s="22"/>
      <c r="L61" s="22"/>
      <c r="M61" s="22"/>
    </row>
    <row r="62" spans="1:14" outlineLevel="1" x14ac:dyDescent="0.25">
      <c r="A62" s="24" t="s">
        <v>1205</v>
      </c>
      <c r="B62" s="38"/>
      <c r="E62" s="38"/>
      <c r="F62" s="38"/>
      <c r="G62" s="38"/>
      <c r="H62" s="22"/>
      <c r="L62" s="22"/>
      <c r="M62" s="22"/>
    </row>
    <row r="63" spans="1:14" outlineLevel="1" x14ac:dyDescent="0.25">
      <c r="A63" s="24" t="s">
        <v>1206</v>
      </c>
      <c r="B63" s="38"/>
      <c r="E63" s="38"/>
      <c r="F63" s="38"/>
      <c r="G63" s="38"/>
      <c r="H63" s="22"/>
      <c r="L63" s="22"/>
      <c r="M63" s="22"/>
    </row>
    <row r="64" spans="1:14" outlineLevel="1" x14ac:dyDescent="0.25">
      <c r="A64" s="24" t="s">
        <v>1207</v>
      </c>
      <c r="B64" s="38"/>
      <c r="E64" s="38"/>
      <c r="F64" s="38"/>
      <c r="G64" s="38"/>
      <c r="H64" s="22"/>
      <c r="L64" s="22"/>
      <c r="M64" s="22"/>
    </row>
    <row r="65" spans="1:14" outlineLevel="1" x14ac:dyDescent="0.25">
      <c r="A65" s="24" t="s">
        <v>1208</v>
      </c>
      <c r="B65" s="38"/>
      <c r="E65" s="38"/>
      <c r="F65" s="38"/>
      <c r="G65" s="38"/>
      <c r="H65" s="22"/>
      <c r="L65" s="22"/>
      <c r="M65" s="22"/>
    </row>
    <row r="66" spans="1:14" outlineLevel="1" x14ac:dyDescent="0.25">
      <c r="A66" s="24" t="s">
        <v>1209</v>
      </c>
      <c r="B66" s="38"/>
      <c r="E66" s="38"/>
      <c r="F66" s="38"/>
      <c r="G66" s="38"/>
      <c r="H66" s="22"/>
      <c r="L66" s="22"/>
      <c r="M66" s="22"/>
    </row>
    <row r="67" spans="1:14" outlineLevel="1" x14ac:dyDescent="0.25">
      <c r="A67" s="24" t="s">
        <v>1210</v>
      </c>
      <c r="B67" s="38"/>
      <c r="E67" s="38"/>
      <c r="F67" s="38"/>
      <c r="G67" s="38"/>
      <c r="H67" s="22"/>
      <c r="L67" s="22"/>
      <c r="M67" s="22"/>
    </row>
    <row r="68" spans="1:14" outlineLevel="1" x14ac:dyDescent="0.25">
      <c r="A68" s="24" t="s">
        <v>1211</v>
      </c>
      <c r="B68" s="38"/>
      <c r="E68" s="38"/>
      <c r="F68" s="38"/>
      <c r="G68" s="38"/>
      <c r="H68" s="22"/>
      <c r="L68" s="22"/>
      <c r="M68" s="22"/>
    </row>
    <row r="69" spans="1:14" outlineLevel="1" x14ac:dyDescent="0.25">
      <c r="A69" s="24" t="s">
        <v>1212</v>
      </c>
      <c r="B69" s="38"/>
      <c r="E69" s="38"/>
      <c r="F69" s="38"/>
      <c r="G69" s="38"/>
      <c r="H69" s="22"/>
      <c r="L69" s="22"/>
      <c r="M69" s="22"/>
    </row>
    <row r="70" spans="1:14" outlineLevel="1" x14ac:dyDescent="0.25">
      <c r="A70" s="24" t="s">
        <v>1213</v>
      </c>
      <c r="B70" s="38"/>
      <c r="E70" s="38"/>
      <c r="F70" s="38"/>
      <c r="G70" s="38"/>
      <c r="H70" s="22"/>
      <c r="L70" s="22"/>
      <c r="M70" s="22"/>
    </row>
    <row r="71" spans="1:14" outlineLevel="1" x14ac:dyDescent="0.25">
      <c r="A71" s="24" t="s">
        <v>1214</v>
      </c>
      <c r="B71" s="38"/>
      <c r="E71" s="38"/>
      <c r="F71" s="38"/>
      <c r="G71" s="38"/>
      <c r="H71" s="22"/>
      <c r="L71" s="22"/>
      <c r="M71" s="22"/>
    </row>
    <row r="72" spans="1:14" outlineLevel="1" x14ac:dyDescent="0.25">
      <c r="A72" s="24" t="s">
        <v>1215</v>
      </c>
      <c r="B72" s="38"/>
      <c r="E72" s="38"/>
      <c r="F72" s="38"/>
      <c r="G72" s="38"/>
      <c r="H72" s="22"/>
      <c r="L72" s="22"/>
      <c r="M72" s="22"/>
    </row>
    <row r="73" spans="1:14" ht="18.75" x14ac:dyDescent="0.25">
      <c r="A73" s="33"/>
      <c r="B73" s="32" t="s">
        <v>1217</v>
      </c>
      <c r="C73" s="33"/>
      <c r="D73" s="33"/>
      <c r="E73" s="33"/>
      <c r="F73" s="33"/>
      <c r="G73" s="33"/>
      <c r="H73" s="22"/>
    </row>
    <row r="74" spans="1:14" ht="15" customHeight="1" x14ac:dyDescent="0.25">
      <c r="A74" s="40"/>
      <c r="B74" s="41" t="s">
        <v>914</v>
      </c>
      <c r="C74" s="40" t="s">
        <v>1280</v>
      </c>
      <c r="D74" s="40"/>
      <c r="E74" s="43"/>
      <c r="F74" s="43"/>
      <c r="G74" s="43"/>
      <c r="H74" s="50"/>
      <c r="I74" s="50"/>
      <c r="J74" s="50"/>
      <c r="K74" s="50"/>
      <c r="L74" s="50"/>
      <c r="M74" s="50"/>
      <c r="N74" s="50"/>
    </row>
    <row r="75" spans="1:14" s="56" customFormat="1" x14ac:dyDescent="0.25">
      <c r="A75" s="24" t="s">
        <v>1243</v>
      </c>
      <c r="B75" s="24" t="s">
        <v>1262</v>
      </c>
      <c r="C75" s="620">
        <v>90.5</v>
      </c>
      <c r="D75" s="24"/>
      <c r="E75" s="24"/>
      <c r="F75" s="24"/>
      <c r="G75" s="24"/>
      <c r="H75" s="24"/>
      <c r="I75" s="24"/>
      <c r="J75" s="24"/>
      <c r="K75" s="24"/>
      <c r="L75" s="24"/>
      <c r="M75" s="24"/>
      <c r="N75" s="24"/>
    </row>
    <row r="76" spans="1:14" s="56" customFormat="1" x14ac:dyDescent="0.25">
      <c r="A76" s="24" t="s">
        <v>1244</v>
      </c>
      <c r="B76" s="24" t="s">
        <v>1278</v>
      </c>
      <c r="C76" s="620">
        <v>150.69999999999999</v>
      </c>
      <c r="D76" s="24"/>
      <c r="E76" s="24"/>
      <c r="F76" s="24"/>
      <c r="G76" s="24"/>
      <c r="H76" s="24"/>
      <c r="I76" s="24"/>
      <c r="J76" s="24"/>
      <c r="K76" s="24"/>
      <c r="L76" s="24"/>
      <c r="M76" s="24"/>
      <c r="N76" s="24"/>
    </row>
    <row r="77" spans="1:14" outlineLevel="1" x14ac:dyDescent="0.25">
      <c r="A77" s="24" t="s">
        <v>1245</v>
      </c>
      <c r="H77" s="22"/>
    </row>
    <row r="78" spans="1:14" outlineLevel="1" x14ac:dyDescent="0.25">
      <c r="A78" s="24" t="s">
        <v>1246</v>
      </c>
      <c r="H78" s="22"/>
    </row>
    <row r="79" spans="1:14" outlineLevel="1" x14ac:dyDescent="0.25">
      <c r="A79" s="24" t="s">
        <v>1247</v>
      </c>
      <c r="H79" s="22"/>
    </row>
    <row r="80" spans="1:14" outlineLevel="1" x14ac:dyDescent="0.25">
      <c r="A80" s="24" t="s">
        <v>1248</v>
      </c>
      <c r="H80" s="22"/>
    </row>
    <row r="81" spans="1:14" x14ac:dyDescent="0.25">
      <c r="A81" s="40"/>
      <c r="B81" s="41" t="s">
        <v>1249</v>
      </c>
      <c r="C81" s="40" t="s">
        <v>514</v>
      </c>
      <c r="D81" s="40" t="s">
        <v>515</v>
      </c>
      <c r="E81" s="43" t="s">
        <v>915</v>
      </c>
      <c r="F81" s="43" t="s">
        <v>916</v>
      </c>
      <c r="G81" s="43" t="s">
        <v>1271</v>
      </c>
      <c r="H81" s="22"/>
    </row>
    <row r="82" spans="1:14" s="56" customFormat="1" x14ac:dyDescent="0.25">
      <c r="A82" s="24" t="s">
        <v>1250</v>
      </c>
      <c r="B82" s="24" t="s">
        <v>1265</v>
      </c>
      <c r="C82" s="621">
        <v>0</v>
      </c>
      <c r="D82" s="621" t="s">
        <v>958</v>
      </c>
      <c r="E82" s="621" t="s">
        <v>958</v>
      </c>
      <c r="F82" s="621" t="s">
        <v>958</v>
      </c>
      <c r="G82" s="622">
        <f>C82</f>
        <v>0</v>
      </c>
      <c r="H82" s="24"/>
      <c r="I82" s="24"/>
      <c r="J82" s="24"/>
      <c r="K82" s="24"/>
      <c r="L82" s="24"/>
      <c r="M82" s="24"/>
      <c r="N82" s="24"/>
    </row>
    <row r="83" spans="1:14" s="56" customFormat="1" x14ac:dyDescent="0.25">
      <c r="A83" s="24" t="s">
        <v>1251</v>
      </c>
      <c r="B83" s="24" t="s">
        <v>1268</v>
      </c>
      <c r="C83" s="621">
        <v>0</v>
      </c>
      <c r="D83" s="621" t="s">
        <v>958</v>
      </c>
      <c r="E83" s="621" t="s">
        <v>958</v>
      </c>
      <c r="F83" s="621" t="s">
        <v>958</v>
      </c>
      <c r="G83" s="623">
        <f t="shared" ref="G83:G86" si="0">C83</f>
        <v>0</v>
      </c>
      <c r="H83" s="24"/>
      <c r="I83" s="24"/>
      <c r="J83" s="24"/>
      <c r="K83" s="24"/>
      <c r="L83" s="24"/>
      <c r="M83" s="24"/>
      <c r="N83" s="24"/>
    </row>
    <row r="84" spans="1:14" s="56" customFormat="1" x14ac:dyDescent="0.25">
      <c r="A84" s="24" t="s">
        <v>1252</v>
      </c>
      <c r="B84" s="24" t="s">
        <v>1266</v>
      </c>
      <c r="C84" s="621">
        <v>0</v>
      </c>
      <c r="D84" s="621" t="s">
        <v>958</v>
      </c>
      <c r="E84" s="621" t="s">
        <v>958</v>
      </c>
      <c r="F84" s="621" t="s">
        <v>958</v>
      </c>
      <c r="G84" s="623">
        <f t="shared" si="0"/>
        <v>0</v>
      </c>
      <c r="H84" s="24"/>
      <c r="I84" s="24"/>
      <c r="J84" s="24"/>
      <c r="K84" s="24"/>
      <c r="L84" s="24"/>
      <c r="M84" s="24"/>
      <c r="N84" s="24"/>
    </row>
    <row r="85" spans="1:14" s="56" customFormat="1" x14ac:dyDescent="0.25">
      <c r="A85" s="24" t="s">
        <v>1253</v>
      </c>
      <c r="B85" s="24" t="s">
        <v>1267</v>
      </c>
      <c r="C85" s="621">
        <v>0</v>
      </c>
      <c r="D85" s="621" t="s">
        <v>958</v>
      </c>
      <c r="E85" s="621" t="s">
        <v>958</v>
      </c>
      <c r="F85" s="621" t="s">
        <v>958</v>
      </c>
      <c r="G85" s="623">
        <f t="shared" si="0"/>
        <v>0</v>
      </c>
      <c r="H85" s="24"/>
      <c r="I85" s="24"/>
      <c r="J85" s="24"/>
      <c r="K85" s="24"/>
      <c r="L85" s="24"/>
      <c r="M85" s="24"/>
      <c r="N85" s="24"/>
    </row>
    <row r="86" spans="1:14" s="56" customFormat="1" x14ac:dyDescent="0.25">
      <c r="A86" s="24" t="s">
        <v>1270</v>
      </c>
      <c r="B86" s="24" t="s">
        <v>1269</v>
      </c>
      <c r="C86" s="621">
        <v>0</v>
      </c>
      <c r="D86" s="621" t="s">
        <v>958</v>
      </c>
      <c r="E86" s="621" t="s">
        <v>958</v>
      </c>
      <c r="F86" s="621" t="s">
        <v>958</v>
      </c>
      <c r="G86" s="623">
        <f t="shared" si="0"/>
        <v>0</v>
      </c>
      <c r="H86" s="24"/>
      <c r="I86" s="24"/>
      <c r="J86" s="24"/>
      <c r="K86" s="24"/>
      <c r="L86" s="24"/>
      <c r="M86" s="24"/>
      <c r="N86" s="24"/>
    </row>
    <row r="87" spans="1:14" s="56" customFormat="1" outlineLevel="1" x14ac:dyDescent="0.25">
      <c r="A87" s="24" t="s">
        <v>1254</v>
      </c>
      <c r="B87" s="24"/>
      <c r="C87" s="24"/>
      <c r="D87" s="24"/>
      <c r="E87" s="24"/>
      <c r="F87" s="24"/>
      <c r="G87" s="24"/>
      <c r="H87" s="24"/>
      <c r="I87" s="24"/>
      <c r="J87" s="24"/>
      <c r="K87" s="24"/>
      <c r="L87" s="24"/>
      <c r="M87" s="24"/>
      <c r="N87" s="24"/>
    </row>
    <row r="88" spans="1:14" s="56" customFormat="1" outlineLevel="1" x14ac:dyDescent="0.25">
      <c r="A88" s="24" t="s">
        <v>1255</v>
      </c>
      <c r="B88" s="24"/>
      <c r="C88" s="24"/>
      <c r="D88" s="24"/>
      <c r="E88" s="24"/>
      <c r="F88" s="24"/>
      <c r="G88" s="24"/>
      <c r="H88" s="24"/>
      <c r="I88" s="24"/>
      <c r="J88" s="24"/>
      <c r="K88" s="24"/>
      <c r="L88" s="24"/>
      <c r="M88" s="24"/>
      <c r="N88" s="24"/>
    </row>
    <row r="89" spans="1:14" outlineLevel="1" x14ac:dyDescent="0.25">
      <c r="A89" s="24" t="s">
        <v>1256</v>
      </c>
      <c r="H89" s="22"/>
    </row>
    <row r="90" spans="1:14" outlineLevel="1" x14ac:dyDescent="0.25">
      <c r="A90" s="24" t="s">
        <v>1257</v>
      </c>
      <c r="H90" s="22"/>
    </row>
    <row r="91" spans="1:14" x14ac:dyDescent="0.25">
      <c r="H91" s="22"/>
    </row>
    <row r="92" spans="1:14" x14ac:dyDescent="0.25">
      <c r="H92" s="22"/>
    </row>
    <row r="93" spans="1:14" x14ac:dyDescent="0.25">
      <c r="H93" s="22"/>
    </row>
    <row r="94" spans="1:14" x14ac:dyDescent="0.25">
      <c r="H94" s="22"/>
    </row>
    <row r="95" spans="1:14" x14ac:dyDescent="0.25">
      <c r="H95" s="22"/>
    </row>
    <row r="96" spans="1:14"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9"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75" zoomScaleNormal="75" workbookViewId="0"/>
  </sheetViews>
  <sheetFormatPr baseColWidth="10" defaultColWidth="9.140625" defaultRowHeight="15" x14ac:dyDescent="0.25"/>
  <cols>
    <col min="1" max="1" width="242" style="2" customWidth="1"/>
    <col min="2" max="16384" width="9.140625" style="2"/>
  </cols>
  <sheetData>
    <row r="1" spans="1:1" ht="31.5" x14ac:dyDescent="0.25">
      <c r="A1" s="21" t="s">
        <v>972</v>
      </c>
    </row>
    <row r="3" spans="1:1" x14ac:dyDescent="0.25">
      <c r="A3" s="74"/>
    </row>
    <row r="4" spans="1:1" ht="34.5" x14ac:dyDescent="0.25">
      <c r="A4" s="75" t="s">
        <v>973</v>
      </c>
    </row>
    <row r="5" spans="1:1" ht="34.5" x14ac:dyDescent="0.25">
      <c r="A5" s="75" t="s">
        <v>974</v>
      </c>
    </row>
    <row r="6" spans="1:1" ht="34.5" x14ac:dyDescent="0.25">
      <c r="A6" s="75" t="s">
        <v>975</v>
      </c>
    </row>
    <row r="7" spans="1:1" ht="17.25" x14ac:dyDescent="0.25">
      <c r="A7" s="75"/>
    </row>
    <row r="8" spans="1:1" ht="18.75" x14ac:dyDescent="0.25">
      <c r="A8" s="76" t="s">
        <v>976</v>
      </c>
    </row>
    <row r="9" spans="1:1" ht="34.5" x14ac:dyDescent="0.3">
      <c r="A9" s="85" t="s">
        <v>1139</v>
      </c>
    </row>
    <row r="10" spans="1:1" ht="69" x14ac:dyDescent="0.25">
      <c r="A10" s="78" t="s">
        <v>977</v>
      </c>
    </row>
    <row r="11" spans="1:1" ht="34.5" x14ac:dyDescent="0.25">
      <c r="A11" s="78" t="s">
        <v>978</v>
      </c>
    </row>
    <row r="12" spans="1:1" ht="17.25" x14ac:dyDescent="0.25">
      <c r="A12" s="78" t="s">
        <v>979</v>
      </c>
    </row>
    <row r="13" spans="1:1" ht="17.25" x14ac:dyDescent="0.25">
      <c r="A13" s="78" t="s">
        <v>980</v>
      </c>
    </row>
    <row r="14" spans="1:1" ht="34.5" x14ac:dyDescent="0.25">
      <c r="A14" s="78" t="s">
        <v>981</v>
      </c>
    </row>
    <row r="15" spans="1:1" ht="17.25" x14ac:dyDescent="0.25">
      <c r="A15" s="78"/>
    </row>
    <row r="16" spans="1:1" ht="18.75" x14ac:dyDescent="0.25">
      <c r="A16" s="76" t="s">
        <v>982</v>
      </c>
    </row>
    <row r="17" spans="1:1" ht="17.25" x14ac:dyDescent="0.25">
      <c r="A17" s="79" t="s">
        <v>983</v>
      </c>
    </row>
    <row r="18" spans="1:1" ht="34.5" x14ac:dyDescent="0.25">
      <c r="A18" s="80" t="s">
        <v>984</v>
      </c>
    </row>
    <row r="19" spans="1:1" ht="34.5" x14ac:dyDescent="0.25">
      <c r="A19" s="80" t="s">
        <v>985</v>
      </c>
    </row>
    <row r="20" spans="1:1" ht="51.75" x14ac:dyDescent="0.25">
      <c r="A20" s="80" t="s">
        <v>986</v>
      </c>
    </row>
    <row r="21" spans="1:1" ht="86.25" x14ac:dyDescent="0.25">
      <c r="A21" s="80" t="s">
        <v>987</v>
      </c>
    </row>
    <row r="22" spans="1:1" ht="51.75" x14ac:dyDescent="0.25">
      <c r="A22" s="80" t="s">
        <v>988</v>
      </c>
    </row>
    <row r="23" spans="1:1" ht="34.5" x14ac:dyDescent="0.25">
      <c r="A23" s="80" t="s">
        <v>989</v>
      </c>
    </row>
    <row r="24" spans="1:1" ht="17.25" x14ac:dyDescent="0.25">
      <c r="A24" s="80" t="s">
        <v>990</v>
      </c>
    </row>
    <row r="25" spans="1:1" ht="17.25" x14ac:dyDescent="0.25">
      <c r="A25" s="79" t="s">
        <v>991</v>
      </c>
    </row>
    <row r="26" spans="1:1" ht="51.75" x14ac:dyDescent="0.3">
      <c r="A26" s="81" t="s">
        <v>992</v>
      </c>
    </row>
    <row r="27" spans="1:1" ht="17.25" x14ac:dyDescent="0.3">
      <c r="A27" s="81" t="s">
        <v>993</v>
      </c>
    </row>
    <row r="28" spans="1:1" ht="17.25" x14ac:dyDescent="0.25">
      <c r="A28" s="79" t="s">
        <v>994</v>
      </c>
    </row>
    <row r="29" spans="1:1" ht="34.5" x14ac:dyDescent="0.25">
      <c r="A29" s="80" t="s">
        <v>995</v>
      </c>
    </row>
    <row r="30" spans="1:1" ht="34.5" x14ac:dyDescent="0.25">
      <c r="A30" s="80" t="s">
        <v>996</v>
      </c>
    </row>
    <row r="31" spans="1:1" ht="34.5" x14ac:dyDescent="0.25">
      <c r="A31" s="80" t="s">
        <v>997</v>
      </c>
    </row>
    <row r="32" spans="1:1" ht="34.5" x14ac:dyDescent="0.25">
      <c r="A32" s="80" t="s">
        <v>998</v>
      </c>
    </row>
    <row r="33" spans="1:1" ht="17.25" x14ac:dyDescent="0.25">
      <c r="A33" s="80"/>
    </row>
    <row r="34" spans="1:1" ht="18.75" x14ac:dyDescent="0.25">
      <c r="A34" s="76" t="s">
        <v>999</v>
      </c>
    </row>
    <row r="35" spans="1:1" ht="17.25" x14ac:dyDescent="0.25">
      <c r="A35" s="79" t="s">
        <v>1000</v>
      </c>
    </row>
    <row r="36" spans="1:1" ht="34.5" x14ac:dyDescent="0.25">
      <c r="A36" s="80" t="s">
        <v>1001</v>
      </c>
    </row>
    <row r="37" spans="1:1" ht="34.5" x14ac:dyDescent="0.25">
      <c r="A37" s="80" t="s">
        <v>1002</v>
      </c>
    </row>
    <row r="38" spans="1:1" ht="34.5" x14ac:dyDescent="0.25">
      <c r="A38" s="80" t="s">
        <v>1003</v>
      </c>
    </row>
    <row r="39" spans="1:1" ht="17.25" x14ac:dyDescent="0.25">
      <c r="A39" s="80" t="s">
        <v>1004</v>
      </c>
    </row>
    <row r="40" spans="1:1" ht="17.25" x14ac:dyDescent="0.25">
      <c r="A40" s="80" t="s">
        <v>1005</v>
      </c>
    </row>
    <row r="41" spans="1:1" ht="17.25" x14ac:dyDescent="0.25">
      <c r="A41" s="79" t="s">
        <v>1006</v>
      </c>
    </row>
    <row r="42" spans="1:1" ht="17.25" x14ac:dyDescent="0.25">
      <c r="A42" s="80" t="s">
        <v>1007</v>
      </c>
    </row>
    <row r="43" spans="1:1" ht="17.25" x14ac:dyDescent="0.3">
      <c r="A43" s="81" t="s">
        <v>1008</v>
      </c>
    </row>
    <row r="44" spans="1:1" ht="17.25" x14ac:dyDescent="0.25">
      <c r="A44" s="79" t="s">
        <v>1009</v>
      </c>
    </row>
    <row r="45" spans="1:1" ht="34.5" x14ac:dyDescent="0.3">
      <c r="A45" s="81" t="s">
        <v>1010</v>
      </c>
    </row>
    <row r="46" spans="1:1" ht="34.5" x14ac:dyDescent="0.25">
      <c r="A46" s="80" t="s">
        <v>1011</v>
      </c>
    </row>
    <row r="47" spans="1:1" ht="34.5" x14ac:dyDescent="0.25">
      <c r="A47" s="80" t="s">
        <v>1012</v>
      </c>
    </row>
    <row r="48" spans="1:1" ht="17.25" x14ac:dyDescent="0.25">
      <c r="A48" s="80" t="s">
        <v>1013</v>
      </c>
    </row>
    <row r="49" spans="1:1" ht="17.25" x14ac:dyDescent="0.3">
      <c r="A49" s="81" t="s">
        <v>1014</v>
      </c>
    </row>
    <row r="50" spans="1:1" ht="17.25" x14ac:dyDescent="0.25">
      <c r="A50" s="79" t="s">
        <v>1015</v>
      </c>
    </row>
    <row r="51" spans="1:1" ht="34.5" x14ac:dyDescent="0.3">
      <c r="A51" s="81" t="s">
        <v>1016</v>
      </c>
    </row>
    <row r="52" spans="1:1" ht="17.25" x14ac:dyDescent="0.25">
      <c r="A52" s="80" t="s">
        <v>1017</v>
      </c>
    </row>
    <row r="53" spans="1:1" ht="34.5" x14ac:dyDescent="0.3">
      <c r="A53" s="81" t="s">
        <v>1018</v>
      </c>
    </row>
    <row r="54" spans="1:1" ht="17.25" x14ac:dyDescent="0.25">
      <c r="A54" s="79" t="s">
        <v>1019</v>
      </c>
    </row>
    <row r="55" spans="1:1" ht="17.25" x14ac:dyDescent="0.3">
      <c r="A55" s="81" t="s">
        <v>1020</v>
      </c>
    </row>
    <row r="56" spans="1:1" ht="34.5" x14ac:dyDescent="0.25">
      <c r="A56" s="80" t="s">
        <v>1021</v>
      </c>
    </row>
    <row r="57" spans="1:1" ht="17.25" x14ac:dyDescent="0.25">
      <c r="A57" s="80" t="s">
        <v>1022</v>
      </c>
    </row>
    <row r="58" spans="1:1" ht="17.25" x14ac:dyDescent="0.25">
      <c r="A58" s="80" t="s">
        <v>1023</v>
      </c>
    </row>
    <row r="59" spans="1:1" ht="17.25" x14ac:dyDescent="0.25">
      <c r="A59" s="79" t="s">
        <v>1024</v>
      </c>
    </row>
    <row r="60" spans="1:1" ht="17.25" x14ac:dyDescent="0.25">
      <c r="A60" s="80" t="s">
        <v>1025</v>
      </c>
    </row>
    <row r="61" spans="1:1" ht="17.25" x14ac:dyDescent="0.25">
      <c r="A61" s="82"/>
    </row>
    <row r="62" spans="1:1" ht="18.75" x14ac:dyDescent="0.25">
      <c r="A62" s="76" t="s">
        <v>1026</v>
      </c>
    </row>
    <row r="63" spans="1:1" ht="17.25" x14ac:dyDescent="0.25">
      <c r="A63" s="79" t="s">
        <v>1027</v>
      </c>
    </row>
    <row r="64" spans="1:1" ht="34.5" x14ac:dyDescent="0.25">
      <c r="A64" s="80" t="s">
        <v>1028</v>
      </c>
    </row>
    <row r="65" spans="1:1" ht="17.25" x14ac:dyDescent="0.25">
      <c r="A65" s="80" t="s">
        <v>1029</v>
      </c>
    </row>
    <row r="66" spans="1:1" ht="34.5" x14ac:dyDescent="0.25">
      <c r="A66" s="78" t="s">
        <v>1030</v>
      </c>
    </row>
    <row r="67" spans="1:1" ht="34.5" x14ac:dyDescent="0.25">
      <c r="A67" s="78" t="s">
        <v>1031</v>
      </c>
    </row>
    <row r="68" spans="1:1" ht="34.5" x14ac:dyDescent="0.25">
      <c r="A68" s="78" t="s">
        <v>1032</v>
      </c>
    </row>
    <row r="69" spans="1:1" ht="17.25" x14ac:dyDescent="0.25">
      <c r="A69" s="83" t="s">
        <v>1033</v>
      </c>
    </row>
    <row r="70" spans="1:1" ht="51.75" x14ac:dyDescent="0.25">
      <c r="A70" s="78" t="s">
        <v>1034</v>
      </c>
    </row>
    <row r="71" spans="1:1" ht="17.25" x14ac:dyDescent="0.25">
      <c r="A71" s="78" t="s">
        <v>1035</v>
      </c>
    </row>
    <row r="72" spans="1:1" ht="17.25" x14ac:dyDescent="0.25">
      <c r="A72" s="83" t="s">
        <v>1036</v>
      </c>
    </row>
    <row r="73" spans="1:1" ht="17.25" x14ac:dyDescent="0.25">
      <c r="A73" s="78" t="s">
        <v>1037</v>
      </c>
    </row>
    <row r="74" spans="1:1" ht="17.25" x14ac:dyDescent="0.25">
      <c r="A74" s="83" t="s">
        <v>1038</v>
      </c>
    </row>
    <row r="75" spans="1:1" ht="34.5" x14ac:dyDescent="0.25">
      <c r="A75" s="78" t="s">
        <v>1039</v>
      </c>
    </row>
    <row r="76" spans="1:1" ht="17.25" x14ac:dyDescent="0.25">
      <c r="A76" s="78" t="s">
        <v>1040</v>
      </c>
    </row>
    <row r="77" spans="1:1" ht="51.75" x14ac:dyDescent="0.25">
      <c r="A77" s="78" t="s">
        <v>1041</v>
      </c>
    </row>
    <row r="78" spans="1:1" ht="17.25" x14ac:dyDescent="0.25">
      <c r="A78" s="83" t="s">
        <v>1042</v>
      </c>
    </row>
    <row r="79" spans="1:1" ht="17.25" x14ac:dyDescent="0.3">
      <c r="A79" s="77" t="s">
        <v>1043</v>
      </c>
    </row>
    <row r="80" spans="1:1" ht="17.25" x14ac:dyDescent="0.25">
      <c r="A80" s="83" t="s">
        <v>1044</v>
      </c>
    </row>
    <row r="81" spans="1:1" ht="34.5" x14ac:dyDescent="0.25">
      <c r="A81" s="78" t="s">
        <v>1045</v>
      </c>
    </row>
    <row r="82" spans="1:1" ht="34.5" x14ac:dyDescent="0.25">
      <c r="A82" s="78" t="s">
        <v>1046</v>
      </c>
    </row>
    <row r="83" spans="1:1" ht="34.5" x14ac:dyDescent="0.25">
      <c r="A83" s="78" t="s">
        <v>1047</v>
      </c>
    </row>
    <row r="84" spans="1:1" ht="34.5" x14ac:dyDescent="0.25">
      <c r="A84" s="78" t="s">
        <v>1048</v>
      </c>
    </row>
    <row r="85" spans="1:1" ht="34.5" x14ac:dyDescent="0.25">
      <c r="A85" s="78" t="s">
        <v>1049</v>
      </c>
    </row>
    <row r="86" spans="1:1" ht="17.25" x14ac:dyDescent="0.25">
      <c r="A86" s="83" t="s">
        <v>1050</v>
      </c>
    </row>
    <row r="87" spans="1:1" ht="17.25" x14ac:dyDescent="0.25">
      <c r="A87" s="78" t="s">
        <v>1051</v>
      </c>
    </row>
    <row r="88" spans="1:1" ht="34.5" x14ac:dyDescent="0.25">
      <c r="A88" s="78" t="s">
        <v>1052</v>
      </c>
    </row>
    <row r="89" spans="1:1" ht="17.25" x14ac:dyDescent="0.25">
      <c r="A89" s="83" t="s">
        <v>1053</v>
      </c>
    </row>
    <row r="90" spans="1:1" ht="34.5" x14ac:dyDescent="0.25">
      <c r="A90" s="78" t="s">
        <v>1054</v>
      </c>
    </row>
    <row r="91" spans="1:1" ht="17.25" x14ac:dyDescent="0.25">
      <c r="A91" s="83" t="s">
        <v>1055</v>
      </c>
    </row>
    <row r="92" spans="1:1" ht="17.25" x14ac:dyDescent="0.3">
      <c r="A92" s="77" t="s">
        <v>1056</v>
      </c>
    </row>
    <row r="93" spans="1:1" ht="17.25" x14ac:dyDescent="0.25">
      <c r="A93" s="78" t="s">
        <v>1057</v>
      </c>
    </row>
    <row r="94" spans="1:1" ht="17.25" x14ac:dyDescent="0.25">
      <c r="A94" s="78"/>
    </row>
    <row r="95" spans="1:1" ht="18.75" x14ac:dyDescent="0.25">
      <c r="A95" s="76" t="s">
        <v>1058</v>
      </c>
    </row>
    <row r="96" spans="1:1" ht="34.5" x14ac:dyDescent="0.3">
      <c r="A96" s="77" t="s">
        <v>1059</v>
      </c>
    </row>
    <row r="97" spans="1:1" ht="17.25" x14ac:dyDescent="0.3">
      <c r="A97" s="77" t="s">
        <v>1060</v>
      </c>
    </row>
    <row r="98" spans="1:1" ht="17.25" x14ac:dyDescent="0.25">
      <c r="A98" s="83" t="s">
        <v>1061</v>
      </c>
    </row>
    <row r="99" spans="1:1" ht="17.25" x14ac:dyDescent="0.25">
      <c r="A99" s="75" t="s">
        <v>1062</v>
      </c>
    </row>
    <row r="100" spans="1:1" ht="17.25" x14ac:dyDescent="0.25">
      <c r="A100" s="78" t="s">
        <v>1063</v>
      </c>
    </row>
    <row r="101" spans="1:1" ht="17.25" x14ac:dyDescent="0.25">
      <c r="A101" s="78" t="s">
        <v>1064</v>
      </c>
    </row>
    <row r="102" spans="1:1" ht="17.25" x14ac:dyDescent="0.25">
      <c r="A102" s="78" t="s">
        <v>1065</v>
      </c>
    </row>
    <row r="103" spans="1:1" ht="17.25" x14ac:dyDescent="0.25">
      <c r="A103" s="78" t="s">
        <v>1066</v>
      </c>
    </row>
    <row r="104" spans="1:1" ht="34.5" x14ac:dyDescent="0.25">
      <c r="A104" s="78" t="s">
        <v>1067</v>
      </c>
    </row>
    <row r="105" spans="1:1" ht="17.25" x14ac:dyDescent="0.25">
      <c r="A105" s="75" t="s">
        <v>1068</v>
      </c>
    </row>
    <row r="106" spans="1:1" ht="17.25" x14ac:dyDescent="0.25">
      <c r="A106" s="78" t="s">
        <v>1069</v>
      </c>
    </row>
    <row r="107" spans="1:1" ht="17.25" x14ac:dyDescent="0.25">
      <c r="A107" s="78" t="s">
        <v>1070</v>
      </c>
    </row>
    <row r="108" spans="1:1" ht="17.25" x14ac:dyDescent="0.25">
      <c r="A108" s="78" t="s">
        <v>1071</v>
      </c>
    </row>
    <row r="109" spans="1:1" ht="17.25" x14ac:dyDescent="0.25">
      <c r="A109" s="78" t="s">
        <v>1072</v>
      </c>
    </row>
    <row r="110" spans="1:1" ht="17.25" x14ac:dyDescent="0.25">
      <c r="A110" s="78" t="s">
        <v>1073</v>
      </c>
    </row>
    <row r="111" spans="1:1" ht="17.25" x14ac:dyDescent="0.25">
      <c r="A111" s="78" t="s">
        <v>1074</v>
      </c>
    </row>
    <row r="112" spans="1:1" ht="17.25" x14ac:dyDescent="0.25">
      <c r="A112" s="83" t="s">
        <v>1075</v>
      </c>
    </row>
    <row r="113" spans="1:1" ht="17.25" x14ac:dyDescent="0.25">
      <c r="A113" s="78" t="s">
        <v>1076</v>
      </c>
    </row>
    <row r="114" spans="1:1" ht="17.25" x14ac:dyDescent="0.25">
      <c r="A114" s="75" t="s">
        <v>1077</v>
      </c>
    </row>
    <row r="115" spans="1:1" ht="17.25" x14ac:dyDescent="0.25">
      <c r="A115" s="78" t="s">
        <v>1078</v>
      </c>
    </row>
    <row r="116" spans="1:1" ht="17.25" x14ac:dyDescent="0.25">
      <c r="A116" s="78" t="s">
        <v>1079</v>
      </c>
    </row>
    <row r="117" spans="1:1" ht="17.25" x14ac:dyDescent="0.25">
      <c r="A117" s="75" t="s">
        <v>1080</v>
      </c>
    </row>
    <row r="118" spans="1:1" ht="17.25" x14ac:dyDescent="0.25">
      <c r="A118" s="78" t="s">
        <v>1081</v>
      </c>
    </row>
    <row r="119" spans="1:1" ht="17.25" x14ac:dyDescent="0.25">
      <c r="A119" s="78" t="s">
        <v>1082</v>
      </c>
    </row>
    <row r="120" spans="1:1" ht="17.25" x14ac:dyDescent="0.25">
      <c r="A120" s="78" t="s">
        <v>1083</v>
      </c>
    </row>
    <row r="121" spans="1:1" ht="17.25" x14ac:dyDescent="0.25">
      <c r="A121" s="83" t="s">
        <v>1084</v>
      </c>
    </row>
    <row r="122" spans="1:1" ht="17.25" x14ac:dyDescent="0.25">
      <c r="A122" s="75" t="s">
        <v>1085</v>
      </c>
    </row>
    <row r="123" spans="1:1" ht="17.25" x14ac:dyDescent="0.25">
      <c r="A123" s="75" t="s">
        <v>1086</v>
      </c>
    </row>
    <row r="124" spans="1:1" ht="17.25" x14ac:dyDescent="0.25">
      <c r="A124" s="78" t="s">
        <v>1087</v>
      </c>
    </row>
    <row r="125" spans="1:1" ht="17.25" x14ac:dyDescent="0.25">
      <c r="A125" s="78" t="s">
        <v>1088</v>
      </c>
    </row>
    <row r="126" spans="1:1" ht="17.25" x14ac:dyDescent="0.25">
      <c r="A126" s="78" t="s">
        <v>1089</v>
      </c>
    </row>
    <row r="127" spans="1:1" ht="17.25" x14ac:dyDescent="0.25">
      <c r="A127" s="78" t="s">
        <v>1090</v>
      </c>
    </row>
    <row r="128" spans="1:1" ht="17.25" x14ac:dyDescent="0.25">
      <c r="A128" s="78" t="s">
        <v>1091</v>
      </c>
    </row>
    <row r="129" spans="1:1" ht="17.25" x14ac:dyDescent="0.25">
      <c r="A129" s="83" t="s">
        <v>1092</v>
      </c>
    </row>
    <row r="130" spans="1:1" ht="34.5" x14ac:dyDescent="0.25">
      <c r="A130" s="78" t="s">
        <v>1093</v>
      </c>
    </row>
    <row r="131" spans="1:1" ht="69" x14ac:dyDescent="0.25">
      <c r="A131" s="78" t="s">
        <v>1094</v>
      </c>
    </row>
    <row r="132" spans="1:1" ht="34.5" x14ac:dyDescent="0.25">
      <c r="A132" s="78" t="s">
        <v>1095</v>
      </c>
    </row>
    <row r="133" spans="1:1" ht="17.25" x14ac:dyDescent="0.25">
      <c r="A133" s="83" t="s">
        <v>1096</v>
      </c>
    </row>
    <row r="134" spans="1:1" ht="34.5" x14ac:dyDescent="0.25">
      <c r="A134" s="75" t="s">
        <v>1097</v>
      </c>
    </row>
    <row r="135" spans="1:1" ht="17.25" x14ac:dyDescent="0.25">
      <c r="A135" s="75"/>
    </row>
    <row r="136" spans="1:1" ht="18.75" x14ac:dyDescent="0.25">
      <c r="A136" s="76" t="s">
        <v>1098</v>
      </c>
    </row>
    <row r="137" spans="1:1" ht="17.25" x14ac:dyDescent="0.25">
      <c r="A137" s="78" t="s">
        <v>1099</v>
      </c>
    </row>
    <row r="138" spans="1:1" ht="34.5" x14ac:dyDescent="0.25">
      <c r="A138" s="80" t="s">
        <v>1100</v>
      </c>
    </row>
    <row r="139" spans="1:1" ht="34.5" x14ac:dyDescent="0.25">
      <c r="A139" s="80" t="s">
        <v>1101</v>
      </c>
    </row>
    <row r="140" spans="1:1" ht="17.25" x14ac:dyDescent="0.25">
      <c r="A140" s="79" t="s">
        <v>1102</v>
      </c>
    </row>
    <row r="141" spans="1:1" ht="17.25" x14ac:dyDescent="0.25">
      <c r="A141" s="84" t="s">
        <v>1103</v>
      </c>
    </row>
    <row r="142" spans="1:1" ht="34.5" x14ac:dyDescent="0.3">
      <c r="A142" s="81" t="s">
        <v>1104</v>
      </c>
    </row>
    <row r="143" spans="1:1" ht="17.25" x14ac:dyDescent="0.25">
      <c r="A143" s="80" t="s">
        <v>1105</v>
      </c>
    </row>
    <row r="144" spans="1:1" ht="17.25" x14ac:dyDescent="0.25">
      <c r="A144" s="80" t="s">
        <v>1106</v>
      </c>
    </row>
    <row r="145" spans="1:1" ht="17.25" x14ac:dyDescent="0.25">
      <c r="A145" s="84" t="s">
        <v>1107</v>
      </c>
    </row>
    <row r="146" spans="1:1" ht="17.25" x14ac:dyDescent="0.25">
      <c r="A146" s="79" t="s">
        <v>1108</v>
      </c>
    </row>
    <row r="147" spans="1:1" ht="17.25" x14ac:dyDescent="0.25">
      <c r="A147" s="84" t="s">
        <v>1109</v>
      </c>
    </row>
    <row r="148" spans="1:1" ht="17.25" x14ac:dyDescent="0.25">
      <c r="A148" s="80" t="s">
        <v>1110</v>
      </c>
    </row>
    <row r="149" spans="1:1" ht="17.25" x14ac:dyDescent="0.25">
      <c r="A149" s="80" t="s">
        <v>1111</v>
      </c>
    </row>
    <row r="150" spans="1:1" ht="17.25" x14ac:dyDescent="0.25">
      <c r="A150" s="80" t="s">
        <v>1112</v>
      </c>
    </row>
    <row r="151" spans="1:1" ht="34.5" x14ac:dyDescent="0.25">
      <c r="A151" s="84" t="s">
        <v>1113</v>
      </c>
    </row>
    <row r="152" spans="1:1" ht="17.25" x14ac:dyDescent="0.25">
      <c r="A152" s="79" t="s">
        <v>1114</v>
      </c>
    </row>
    <row r="153" spans="1:1" ht="17.25" x14ac:dyDescent="0.25">
      <c r="A153" s="80" t="s">
        <v>1115</v>
      </c>
    </row>
    <row r="154" spans="1:1" ht="17.25" x14ac:dyDescent="0.25">
      <c r="A154" s="80" t="s">
        <v>1116</v>
      </c>
    </row>
    <row r="155" spans="1:1" ht="17.25" x14ac:dyDescent="0.25">
      <c r="A155" s="80" t="s">
        <v>1117</v>
      </c>
    </row>
    <row r="156" spans="1:1" ht="17.25" x14ac:dyDescent="0.25">
      <c r="A156" s="80" t="s">
        <v>1118</v>
      </c>
    </row>
    <row r="157" spans="1:1" ht="34.5" x14ac:dyDescent="0.25">
      <c r="A157" s="80" t="s">
        <v>1119</v>
      </c>
    </row>
    <row r="158" spans="1:1" ht="34.5" x14ac:dyDescent="0.25">
      <c r="A158" s="80" t="s">
        <v>1120</v>
      </c>
    </row>
    <row r="159" spans="1:1" ht="17.25" x14ac:dyDescent="0.25">
      <c r="A159" s="79" t="s">
        <v>1121</v>
      </c>
    </row>
    <row r="160" spans="1:1" ht="34.5" x14ac:dyDescent="0.25">
      <c r="A160" s="80" t="s">
        <v>1122</v>
      </c>
    </row>
    <row r="161" spans="1:1" ht="34.5" x14ac:dyDescent="0.25">
      <c r="A161" s="80" t="s">
        <v>1123</v>
      </c>
    </row>
    <row r="162" spans="1:1" ht="17.25" x14ac:dyDescent="0.25">
      <c r="A162" s="80" t="s">
        <v>1124</v>
      </c>
    </row>
    <row r="163" spans="1:1" ht="17.25" x14ac:dyDescent="0.25">
      <c r="A163" s="79" t="s">
        <v>1125</v>
      </c>
    </row>
    <row r="164" spans="1:1" ht="34.5" x14ac:dyDescent="0.3">
      <c r="A164" s="86" t="s">
        <v>1140</v>
      </c>
    </row>
    <row r="165" spans="1:1" ht="34.5" x14ac:dyDescent="0.25">
      <c r="A165" s="80" t="s">
        <v>1126</v>
      </c>
    </row>
    <row r="166" spans="1:1" ht="17.25" x14ac:dyDescent="0.25">
      <c r="A166" s="79" t="s">
        <v>1127</v>
      </c>
    </row>
    <row r="167" spans="1:1" ht="17.25" x14ac:dyDescent="0.25">
      <c r="A167" s="80" t="s">
        <v>1128</v>
      </c>
    </row>
    <row r="168" spans="1:1" ht="17.25" x14ac:dyDescent="0.25">
      <c r="A168" s="79" t="s">
        <v>1129</v>
      </c>
    </row>
    <row r="169" spans="1:1" ht="17.25" x14ac:dyDescent="0.3">
      <c r="A169" s="81" t="s">
        <v>1130</v>
      </c>
    </row>
    <row r="170" spans="1:1" ht="17.25" x14ac:dyDescent="0.3">
      <c r="A170" s="81"/>
    </row>
    <row r="171" spans="1:1" ht="17.25" x14ac:dyDescent="0.3">
      <c r="A171" s="81"/>
    </row>
    <row r="172" spans="1:1" ht="17.25" x14ac:dyDescent="0.3">
      <c r="A172" s="81"/>
    </row>
    <row r="173" spans="1:1" ht="17.25" x14ac:dyDescent="0.3">
      <c r="A173" s="81"/>
    </row>
    <row r="174" spans="1:1" ht="17.25" x14ac:dyDescent="0.3">
      <c r="A174" s="81"/>
    </row>
  </sheetData>
  <sheetProtection algorithmName="SHA-512" hashValue="PbywSQWbjLNn5ZTarjjYfswuDvKXlV455u1tEFXnvm9c85OvyYt/Oy3KmMJhu/3MGosEcA4pJL90PcKYDrJbhQ==" saltValue="CZtNEEnoe0zfnOzlFa22B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Insert Nat Trans Templ'!Zone_d_impression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Hervé Lebris</cp:lastModifiedBy>
  <cp:lastPrinted>2019-04-30T09:28:41Z</cp:lastPrinted>
  <dcterms:created xsi:type="dcterms:W3CDTF">2016-04-21T08:07:20Z</dcterms:created>
  <dcterms:modified xsi:type="dcterms:W3CDTF">2019-04-30T09:36:24Z</dcterms:modified>
</cp:coreProperties>
</file>