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15" activeTab="0"/>
  </bookViews>
  <sheets>
    <sheet name="Introduction" sheetId="1" r:id="rId1"/>
    <sheet name="A. HTT General" sheetId="2" r:id="rId2"/>
    <sheet name="B. HTT Mortgage Assets" sheetId="3" r:id="rId3"/>
    <sheet name="C. HTT Harmonised Glossary" sheetId="4" r:id="rId4"/>
    <sheet name="D. NTT Overview" sheetId="5" r:id="rId5"/>
    <sheet name="E. Optional ECB-ECAIs data" sheetId="6" r:id="rId6"/>
    <sheet name="Disclaimer" sheetId="7" r:id="rId7"/>
  </sheets>
  <definedNames>
    <definedName name="_xlnm._FilterDatabase" localSheetId="2">'B. HTT Mortgage Assets'!$A$11:$D$187</definedName>
    <definedName name="_xlnm._FilterDatabase_1">'B. HTT Mortgage Assets'!$A$11:$D$187</definedName>
    <definedName name="_xlnm.Print_Area" localSheetId="1">'A. HTT General'!$A$1:$G$365</definedName>
    <definedName name="_xlnm.Print_Area" localSheetId="2">'B. HTT Mortgage Assets'!$A$1:$G$387</definedName>
    <definedName name="_xlnm.Print_Area" localSheetId="3">'C. HTT Harmonised Glossary'!$A$1:$C$38</definedName>
    <definedName name="_xlnm.Print_Area" localSheetId="4">'D. NTT Overview'!$A$1:$J$547</definedName>
    <definedName name="_xlnm.Print_Area" localSheetId="6">'Disclaimer'!$A$1:$A$170</definedName>
    <definedName name="_xlnm.Print_Area" localSheetId="5">'E. Optional ECB-ECAIs data'!$A$2:$G$90</definedName>
    <definedName name="_xlnm.Print_Area" localSheetId="0">'Introduction'!$B$2:$J$36</definedName>
    <definedName name="_xlnm.Print_Titles" localSheetId="6">'Disclaimer'!$2:$2</definedName>
    <definedName name="acceptable_use_policy" localSheetId="6">#N/A</definedName>
    <definedName name="general_tc" localSheetId="6">'Disclaimer'!$A$61</definedName>
    <definedName name="_xlnm.Print_Titles" localSheetId="6">'Disclaimer'!$2:$2</definedName>
    <definedName name="privacy_policy" localSheetId="6">'Disclaimer'!$A$136</definedName>
    <definedName name="_xlnm.Print_Area" localSheetId="1">'A. HTT General'!$A$1:$G$365</definedName>
    <definedName name="_xlnm.Print_Area" localSheetId="2">'B. HTT Mortgage Assets'!$A$1:$G$387</definedName>
    <definedName name="_xlnm.Print_Area" localSheetId="3">'C. HTT Harmonised Glossary'!$A$1:$C$38</definedName>
    <definedName name="_xlnm.Print_Area" localSheetId="4">'D. NTT Overview'!$A$1:$J$547</definedName>
    <definedName name="_xlnm.Print_Area" localSheetId="6">'Disclaimer'!$A$1:$A$170</definedName>
    <definedName name="_xlnm.Print_Area" localSheetId="5">'E. Optional ECB-ECAIs data'!$A$2:$G$90</definedName>
    <definedName name="_xlnm.Print_Area" localSheetId="0">'Introduction'!$B$2:$J$36</definedName>
  </definedNames>
  <calcPr fullCalcOnLoad="1"/>
</workbook>
</file>

<file path=xl/sharedStrings.xml><?xml version="1.0" encoding="utf-8"?>
<sst xmlns="http://schemas.openxmlformats.org/spreadsheetml/2006/main" count="2624" uniqueCount="1711">
  <si>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</si>
  <si>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</si>
  <si>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</si>
  <si>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</si>
  <si>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</si>
  <si>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</si>
  <si>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indexed="59"/>
        <rFont val="Calibri"/>
        <family val="2"/>
      </rPr>
      <t>Products</t>
    </r>
    <r>
      <rPr>
        <sz val="13"/>
        <color indexed="59"/>
        <rFont val="Calibri"/>
        <family val="2"/>
      </rPr>
      <t>") (the "</t>
    </r>
    <r>
      <rPr>
        <b/>
        <sz val="13"/>
        <color indexed="59"/>
        <rFont val="Calibri"/>
        <family val="2"/>
      </rPr>
      <t>Product Information</t>
    </r>
    <r>
      <rPr>
        <sz val="13"/>
        <color indexed="59"/>
        <rFont val="Calibri"/>
        <family val="2"/>
      </rPr>
      <t>") by an issuer of ("</t>
    </r>
    <r>
      <rPr>
        <b/>
        <sz val="13"/>
        <color indexed="59"/>
        <rFont val="Calibri"/>
        <family val="2"/>
      </rPr>
      <t>Issuer</t>
    </r>
    <r>
      <rPr>
        <sz val="13"/>
        <color indexed="59"/>
        <rFont val="Calibri"/>
        <family val="2"/>
      </rPr>
      <t>"), or potential investor in ("</t>
    </r>
    <r>
      <rPr>
        <b/>
        <sz val="13"/>
        <color indexed="59"/>
        <rFont val="Calibri"/>
        <family val="2"/>
      </rPr>
      <t>Investor</t>
    </r>
    <r>
      <rPr>
        <sz val="13"/>
        <color indexed="59"/>
        <rFont val="Calibri"/>
        <family val="2"/>
      </rPr>
      <t>"), such Products (an Issuer, Investor, or any other person accessing this Site, each a "</t>
    </r>
    <r>
      <rPr>
        <b/>
        <sz val="13"/>
        <color indexed="59"/>
        <rFont val="Calibri"/>
        <family val="2"/>
      </rPr>
      <t>User</t>
    </r>
    <r>
      <rPr>
        <sz val="13"/>
        <color indexed="59"/>
        <rFont val="Calibri"/>
        <family val="2"/>
      </rPr>
      <t>" or "</t>
    </r>
    <r>
      <rPr>
        <b/>
        <sz val="13"/>
        <color indexed="59"/>
        <rFont val="Calibri"/>
        <family val="2"/>
      </rPr>
      <t>you</t>
    </r>
    <r>
      <rPr>
        <sz val="13"/>
        <color indexed="59"/>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</si>
  <si>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59"/>
        <rFont val="Calibri"/>
        <family val="2"/>
      </rPr>
      <t>T&amp;Cs</t>
    </r>
    <r>
      <rPr>
        <sz val="13"/>
        <color indexed="59"/>
        <rFont val="Calibri"/>
        <family val="2"/>
      </rPr>
      <t>") on which (a) an Issuer; (b) Investor; or (c) any other User, may make use of the Site. Section A applies primarily to Investors, and Section B applies primarily to Issuers. The General T&amp;Cs in Section C apply to all Users.</t>
    </r>
  </si>
  <si>
    <r>
      <t>Our Acceptable Use Policy</t>
    </r>
    <r>
      <rPr>
        <sz val="13"/>
        <color indexed="59"/>
        <rFont val="Calibri"/>
        <family val="2"/>
      </rPr>
      <t> and </t>
    </r>
    <r>
      <rPr>
        <b/>
        <sz val="13"/>
        <color indexed="59"/>
        <rFont val="Calibri"/>
        <family val="2"/>
      </rPr>
      <t>Privacy Policy</t>
    </r>
    <r>
      <rPr>
        <sz val="13"/>
        <color indexed="59"/>
        <rFont val="Calibri"/>
        <family val="2"/>
      </rPr>
      <t> are incorporated into these T&amp;Cs.</t>
    </r>
  </si>
  <si>
    <r>
      <t xml:space="preserve"> Please read the T&amp;Cs carefully before you start to use the Site. By clicking </t>
    </r>
    <r>
      <rPr>
        <b/>
        <sz val="13"/>
        <color indexed="59"/>
        <rFont val="Calibri"/>
        <family val="2"/>
      </rPr>
      <t>'Accept'</t>
    </r>
    <r>
      <rPr>
        <sz val="13"/>
        <color indexed="59"/>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</si>
  <si>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</si>
  <si>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</si>
  <si>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</si>
  <si>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</si>
  <si>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</si>
  <si>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</si>
  <si>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xml:space="preserve"> Inclusion of Product Information in the directory on the Site does not constitute a warranty or representation by us that the Product is a covered bond product or complies with any particular criteria or regulations.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</si>
  <si>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</si>
  <si>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</si>
  <si>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</si>
  <si>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</si>
  <si>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</si>
  <si>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</si>
  <si>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</si>
  <si>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</si>
  <si>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</si>
  <si>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</si>
  <si>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</si>
  <si>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</si>
  <si>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</si>
  <si>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</si>
  <si>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</si>
  <si>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</si>
  <si>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</si>
  <si>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</si>
  <si>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</si>
  <si>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</si>
  <si>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</si>
  <si>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</si>
  <si>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</si>
  <si>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</si>
  <si>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</si>
  <si>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</si>
  <si>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</si>
  <si>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</si>
  <si>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</si>
  <si>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</si>
  <si>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</si>
  <si>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</si>
  <si>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</si>
  <si>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</si>
  <si>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</si>
  <si>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</si>
  <si>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</si>
  <si>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</si>
  <si>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</si>
  <si>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</si>
  <si>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</si>
  <si>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</si>
  <si>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</si>
  <si>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59"/>
        <rFont val="Calibri"/>
        <family val="2"/>
      </rPr>
      <t>Acceptable Use Policy</t>
    </r>
    <r>
      <rPr>
        <sz val="13"/>
        <color indexed="59"/>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59"/>
        <rFont val="Calibri"/>
        <family val="2"/>
      </rPr>
      <t>Acceptable Use Policy</t>
    </r>
    <r>
      <rPr>
        <sz val="13"/>
        <color indexed="59"/>
        <rFont val="Calibri"/>
        <family val="2"/>
      </rPr>
      <t> that you commit.When using the Site, you must comply with the provisions of our </t>
    </r>
    <r>
      <rPr>
        <b/>
        <sz val="13"/>
        <color indexed="59"/>
        <rFont val="Calibri"/>
        <family val="2"/>
      </rPr>
      <t>Acceptable Use Policy</t>
    </r>
    <r>
      <rPr>
        <sz val="13"/>
        <color indexed="59"/>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59"/>
        <rFont val="Calibri"/>
        <family val="2"/>
      </rPr>
      <t>Acceptable Use Policy</t>
    </r>
    <r>
      <rPr>
        <sz val="13"/>
        <color indexed="59"/>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</si>
  <si>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</si>
  <si>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</si>
  <si>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</si>
  <si>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</si>
  <si>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</si>
  <si>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</si>
  <si>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</si>
  <si>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</si>
  <si>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</si>
  <si>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</si>
  <si>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</si>
  <si>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</si>
  <si>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</si>
  <si>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</si>
  <si>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</si>
  <si>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</si>
  <si>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</si>
  <si>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</si>
  <si>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</si>
  <si>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</si>
  <si>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</si>
  <si>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</si>
  <si>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</si>
  <si>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</si>
  <si>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</si>
  <si>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</si>
  <si>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</si>
  <si>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</si>
  <si>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</si>
  <si>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</si>
  <si>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</si>
  <si>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</si>
  <si>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</si>
  <si>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</si>
  <si>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</si>
  <si>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</si>
  <si>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</si>
  <si>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</si>
  <si>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</si>
  <si>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</si>
  <si>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</si>
  <si>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</si>
  <si>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</si>
  <si>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</si>
  <si>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</si>
  <si>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</si>
  <si>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</si>
  <si>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</si>
  <si>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</si>
  <si>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</si>
  <si>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</si>
  <si>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</si>
  <si>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</si>
  <si>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</si>
  <si>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</si>
  <si>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</si>
  <si>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</si>
  <si>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</si>
  <si>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</si>
  <si>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</si>
  <si>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</si>
  <si>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</si>
  <si>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</si>
  <si>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</si>
  <si>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</si>
  <si>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</si>
  <si>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</si>
  <si>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59"/>
        <rFont val="Calibri"/>
        <family val="2"/>
      </rPr>
      <t>we</t>
    </r>
    <r>
      <rPr>
        <sz val="13"/>
        <color indexed="59"/>
        <rFont val="Calibri"/>
        <family val="2"/>
      </rPr>
      <t>" or "</t>
    </r>
    <r>
      <rPr>
        <b/>
        <sz val="13"/>
        <color indexed="59"/>
        <rFont val="Calibri"/>
        <family val="2"/>
      </rPr>
      <t>us</t>
    </r>
    <r>
      <rPr>
        <sz val="13"/>
        <color indexed="59"/>
        <rFont val="Calibri"/>
        <family val="2"/>
      </rPr>
      <t>") is committed to protecting and respecting the privacy of our users.The Covered Bond Label Foundation ("</t>
    </r>
    <r>
      <rPr>
        <b/>
        <sz val="13"/>
        <color indexed="59"/>
        <rFont val="Calibri"/>
        <family val="2"/>
      </rPr>
      <t>we</t>
    </r>
    <r>
      <rPr>
        <sz val="13"/>
        <color indexed="59"/>
        <rFont val="Calibri"/>
        <family val="2"/>
      </rPr>
      <t>" or "</t>
    </r>
    <r>
      <rPr>
        <b/>
        <sz val="13"/>
        <color indexed="59"/>
        <rFont val="Calibri"/>
        <family val="2"/>
      </rPr>
      <t>us</t>
    </r>
    <r>
      <rPr>
        <sz val="13"/>
        <color indexed="59"/>
        <rFont val="Calibri"/>
        <family val="2"/>
      </rPr>
      <t>") is committed to protecting and respecting the privacy of our users.The Covered Bond Label Foundation ("</t>
    </r>
    <r>
      <rPr>
        <b/>
        <sz val="13"/>
        <color indexed="59"/>
        <rFont val="Calibri"/>
        <family val="2"/>
      </rPr>
      <t>we</t>
    </r>
    <r>
      <rPr>
        <sz val="13"/>
        <color indexed="59"/>
        <rFont val="Calibri"/>
        <family val="2"/>
      </rPr>
      <t>" or "</t>
    </r>
    <r>
      <rPr>
        <b/>
        <sz val="13"/>
        <color indexed="59"/>
        <rFont val="Calibri"/>
        <family val="2"/>
      </rPr>
      <t>us</t>
    </r>
    <r>
      <rPr>
        <sz val="13"/>
        <color indexed="59"/>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</si>
  <si>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</si>
  <si>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</si>
  <si>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</si>
  <si>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</si>
  <si>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</si>
  <si>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</si>
  <si>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</si>
  <si>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</si>
  <si>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</si>
  <si>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</si>
  <si>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</si>
  <si>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</si>
  <si>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</si>
  <si>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</si>
  <si>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</si>
  <si>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</si>
  <si>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</si>
  <si>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</si>
  <si>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</si>
  <si>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</si>
  <si>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</si>
  <si>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</si>
  <si>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</si>
  <si>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</si>
  <si>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</si>
  <si>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</si>
  <si>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</si>
  <si>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</si>
  <si>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</si>
  <si>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</si>
  <si>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</si>
  <si>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</si>
  <si>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</si>
  <si>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2018 version</t>
  </si>
  <si>
    <t>FRANCE</t>
  </si>
  <si>
    <t>Caisse de Refinancement de l'Habitat</t>
  </si>
  <si>
    <t>Reporting Date:</t>
  </si>
  <si>
    <t>Cut-off Date:</t>
  </si>
  <si>
    <t>Index</t>
  </si>
  <si>
    <t>Worksheet A: HTT General</t>
  </si>
  <si>
    <t>Tab 1: Harmonised Transparency Template</t>
  </si>
  <si>
    <t>Worksheet C: HTT Harmonised Glossary</t>
  </si>
  <si>
    <t>Covered Bond Label Disclaimer</t>
  </si>
  <si>
    <t>D. NTT Overview</t>
  </si>
  <si>
    <t>E: Optional ECB-ECAIs data</t>
  </si>
  <si>
    <t xml:space="preserve">A. Harmonised Transparency Template - General Information </t>
  </si>
  <si>
    <t>HTT 2018</t>
  </si>
  <si>
    <t>Reporting in Domestic Currency</t>
  </si>
  <si>
    <t>EUROS</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</si>
  <si>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</si>
  <si>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</si>
  <si>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</si>
  <si>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</si>
  <si>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</si>
  <si>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</si>
  <si>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</si>
  <si>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</si>
  <si>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</si>
  <si>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</si>
  <si>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</si>
  <si>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</si>
  <si>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</si>
  <si>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</si>
  <si>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</si>
  <si>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http://www.crh-bonds.com/</t>
  </si>
  <si>
    <t>G.1.1.4</t>
  </si>
  <si>
    <t>Cut-off date</t>
  </si>
  <si>
    <t>OG.1.1.1</t>
  </si>
  <si>
    <t>Optional information e.g. Contact names</t>
  </si>
  <si>
    <t>Marc NOCART, Chief Executive Officer</t>
  </si>
  <si>
    <t>OG.1.1.2</t>
  </si>
  <si>
    <t>Optional information e.g. Parent name</t>
  </si>
  <si>
    <t>OG.1.1.3</t>
  </si>
  <si>
    <t>OG.1.1.4</t>
  </si>
  <si>
    <t>OG.1.1.5</t>
  </si>
  <si>
    <t>OG.1.1.6</t>
  </si>
  <si>
    <t>OG.1.1.7</t>
  </si>
  <si>
    <t>OG.1.1.8</t>
  </si>
  <si>
    <t>G.2.1.1</t>
  </si>
  <si>
    <t>UCITS Compliance (Y/N)</t>
  </si>
  <si>
    <t>Yes</t>
  </si>
  <si>
    <t>G.2.1.2</t>
  </si>
  <si>
    <t>CRR Compliance (Y/N)</t>
  </si>
  <si>
    <t>G.2.1.3</t>
  </si>
  <si>
    <t>LCR status</t>
  </si>
  <si>
    <t>https://www.coveredbondlabel.com/issuer/46/</t>
  </si>
  <si>
    <t>OG.2.1.1</t>
  </si>
  <si>
    <t>OG.2.1.2</t>
  </si>
  <si>
    <t>OG.2.1.3</t>
  </si>
  <si>
    <t>OG.2.1.4</t>
  </si>
  <si>
    <t>OG.2.1.5</t>
  </si>
  <si>
    <t>OG.2.1.6</t>
  </si>
  <si>
    <t>1.General Information</t>
  </si>
  <si>
    <t>Nominal (mn)</t>
  </si>
  <si>
    <t>G.3.1.1</t>
  </si>
  <si>
    <t>Total Cover Assets</t>
  </si>
  <si>
    <t>G.3.1.2</t>
  </si>
  <si>
    <t>Outstanding Covered Bonds</t>
  </si>
  <si>
    <t>OG.3.1.1</t>
  </si>
  <si>
    <t>Cover Pool Size [NPV] (mn)</t>
  </si>
  <si>
    <t>ND1</t>
  </si>
  <si>
    <t>OG.3.1.2</t>
  </si>
  <si>
    <t>Outstanding Covered Bonds [NPV] (mn)</t>
  </si>
  <si>
    <t>OG.3.1.3</t>
  </si>
  <si>
    <t>OG.3.1.4</t>
  </si>
  <si>
    <t xml:space="preserve">2. Over-collateralisation (OC) </t>
  </si>
  <si>
    <t>Legal / Regulatory</t>
  </si>
  <si>
    <t>Actual</t>
  </si>
  <si>
    <t>Minimum Committed</t>
  </si>
  <si>
    <t>Purpose</t>
  </si>
  <si>
    <t>G.3.2.1</t>
  </si>
  <si>
    <t>OC (%)</t>
  </si>
  <si>
    <t>As per prospectus</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</si>
  <si>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</si>
  <si>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</si>
  <si>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</si>
  <si>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</si>
  <si>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</si>
  <si>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</si>
  <si>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</si>
  <si>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</si>
  <si>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</si>
  <si>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</si>
  <si>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</si>
  <si>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</si>
  <si>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</si>
  <si>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</si>
  <si>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</si>
  <si>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</si>
  <si>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</si>
  <si>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</si>
  <si>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</si>
  <si>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</si>
  <si>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</si>
  <si>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</si>
  <si>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</si>
  <si>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</si>
  <si>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</si>
  <si>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</si>
  <si>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</si>
  <si>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</si>
  <si>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</si>
  <si>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</si>
  <si>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</si>
  <si>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</si>
  <si>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</si>
  <si>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</si>
  <si>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</si>
  <si>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</si>
  <si>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</si>
  <si>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</si>
  <si>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</si>
  <si>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</si>
  <si>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</si>
  <si>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</si>
  <si>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</si>
  <si>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</si>
  <si>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</si>
  <si>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</si>
  <si>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</si>
  <si>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</si>
  <si>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</si>
  <si>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</si>
  <si>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</si>
  <si>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</si>
  <si>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</si>
  <si>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</si>
  <si>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</si>
  <si>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</si>
  <si>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</si>
  <si>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</si>
  <si>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</si>
  <si>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</si>
  <si>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</si>
  <si>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</si>
  <si>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</si>
  <si>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</si>
  <si>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</si>
  <si>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</si>
  <si>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</si>
  <si>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</si>
  <si>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</si>
  <si>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</si>
  <si>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</si>
  <si>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</si>
  <si>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</si>
  <si>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</si>
  <si>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</si>
  <si>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</si>
  <si>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</si>
  <si>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</si>
  <si>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</si>
  <si>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</si>
  <si>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</si>
  <si>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</si>
  <si>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</si>
  <si>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</si>
  <si>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</si>
  <si>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</si>
  <si>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</si>
  <si>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</si>
  <si>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</si>
  <si>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</si>
  <si>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</si>
  <si>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</si>
  <si>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</si>
  <si>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</si>
  <si>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</si>
  <si>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</si>
  <si>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</si>
  <si>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</si>
  <si>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</si>
  <si>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</si>
  <si>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</si>
  <si>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</si>
  <si>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</si>
  <si>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</si>
  <si>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</si>
  <si>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</si>
  <si>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</si>
  <si>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</si>
  <si>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</si>
  <si>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</si>
  <si>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</si>
  <si>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</si>
  <si>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</si>
  <si>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</si>
  <si>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</si>
  <si>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</si>
  <si>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</si>
  <si>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</si>
  <si>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</si>
  <si>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</si>
  <si>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</si>
  <si>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</si>
  <si>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</si>
  <si>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</si>
  <si>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</si>
  <si>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</si>
  <si>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</si>
  <si>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</si>
  <si>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</si>
  <si>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</si>
  <si>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</si>
  <si>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</si>
  <si>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</si>
  <si>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</si>
  <si>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</si>
  <si>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</si>
  <si>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</si>
  <si>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</si>
  <si>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</si>
  <si>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</si>
  <si>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</si>
  <si>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</si>
  <si>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</si>
  <si>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</si>
  <si>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</si>
  <si>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</si>
  <si>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</si>
  <si>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</si>
  <si>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</si>
  <si>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</si>
  <si>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</si>
  <si>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</si>
  <si>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</si>
  <si>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</si>
  <si>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</si>
  <si>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</si>
  <si>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</si>
  <si>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</si>
  <si>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</si>
  <si>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</si>
  <si>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</si>
  <si>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</si>
  <si>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</si>
  <si>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</si>
  <si>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</si>
  <si>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</si>
  <si>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</si>
  <si>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</si>
  <si>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</si>
  <si>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</si>
  <si>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</si>
  <si>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</si>
  <si>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</si>
  <si>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</si>
  <si>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</si>
  <si>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</si>
  <si>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</si>
  <si>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</si>
  <si>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</si>
  <si>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</si>
  <si>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</si>
  <si>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</si>
  <si>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</si>
  <si>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</si>
  <si>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</si>
  <si>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</si>
  <si>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</si>
  <si>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</si>
  <si>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</si>
  <si>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</si>
  <si>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</si>
  <si>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</si>
  <si>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</si>
  <si>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</si>
  <si>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</si>
  <si>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</si>
  <si>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</si>
  <si>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</si>
  <si>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</si>
  <si>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</si>
  <si>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</si>
  <si>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</si>
  <si>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</si>
  <si>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</si>
  <si>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</si>
  <si>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</si>
  <si>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</si>
  <si>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</si>
  <si>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</si>
  <si>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</si>
  <si>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</si>
  <si>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</si>
  <si>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ND2</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</si>
  <si>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</si>
  <si>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</si>
  <si>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</si>
  <si>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</si>
  <si>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</si>
  <si>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</si>
  <si>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</si>
  <si>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</si>
  <si>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</si>
  <si>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</si>
  <si>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</si>
  <si>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</si>
  <si>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</si>
  <si>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</si>
  <si>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</si>
  <si>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</si>
  <si>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</si>
  <si>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</si>
  <si>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</si>
  <si>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</si>
  <si>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</si>
  <si>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</si>
  <si>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</si>
  <si>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</si>
  <si>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</si>
  <si>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</si>
  <si>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</si>
  <si>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</si>
  <si>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</si>
  <si>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</si>
  <si>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</si>
  <si>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</si>
  <si>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</si>
  <si>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</si>
  <si>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</si>
  <si>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</si>
  <si>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</si>
  <si>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</si>
  <si>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</si>
  <si>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</si>
  <si>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</si>
  <si>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</si>
  <si>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</si>
  <si>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</si>
  <si>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</si>
  <si>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</si>
  <si>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</si>
  <si>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</si>
  <si>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</si>
  <si>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</si>
  <si>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</si>
  <si>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</si>
  <si>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</si>
  <si>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</si>
  <si>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</si>
  <si>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</si>
  <si>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</si>
  <si>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</si>
  <si>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</si>
  <si>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</si>
  <si>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</si>
  <si>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</si>
  <si>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</si>
  <si>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</si>
  <si>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</si>
  <si>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</si>
  <si>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</si>
  <si>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</si>
  <si>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</si>
  <si>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</si>
  <si>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</si>
  <si>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</si>
  <si>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</si>
  <si>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</si>
  <si>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</si>
  <si>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</si>
  <si>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</si>
  <si>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</si>
  <si>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</si>
  <si>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</si>
  <si>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</si>
  <si>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</si>
  <si>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</si>
  <si>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</si>
  <si>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</si>
  <si>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</si>
  <si>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</si>
  <si>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</si>
  <si>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</si>
  <si>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</si>
  <si>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</si>
  <si>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</si>
  <si>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</si>
  <si>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</si>
  <si>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</si>
  <si>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</si>
  <si>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</si>
  <si>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</si>
  <si>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</si>
  <si>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</si>
  <si>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</si>
  <si>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</si>
  <si>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</si>
  <si>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</si>
  <si>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</si>
  <si>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</si>
  <si>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</si>
  <si>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</si>
  <si>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</si>
  <si>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</si>
  <si>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</si>
  <si>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</si>
  <si>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</si>
  <si>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</si>
  <si>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</si>
  <si>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</si>
  <si>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</si>
  <si>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</si>
  <si>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</si>
  <si>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</si>
  <si>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</si>
  <si>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</si>
  <si>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</si>
  <si>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</si>
  <si>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</si>
  <si>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</si>
  <si>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</si>
  <si>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</si>
  <si>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</si>
  <si>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</si>
  <si>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</si>
  <si>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</si>
  <si>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</si>
  <si>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</si>
  <si>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</si>
  <si>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</si>
  <si>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</si>
  <si>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</si>
  <si>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</si>
  <si>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</si>
  <si>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</si>
  <si>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</si>
  <si>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</si>
  <si>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</si>
  <si>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</si>
  <si>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</si>
  <si>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</si>
  <si>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</si>
  <si>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</si>
  <si>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</si>
  <si>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</si>
  <si>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</si>
  <si>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</si>
  <si>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</si>
  <si>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</si>
  <si>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</si>
  <si>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</si>
  <si>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</si>
  <si>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</si>
  <si>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</si>
  <si>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</si>
  <si>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</si>
  <si>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</si>
  <si>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</si>
  <si>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</si>
  <si>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</si>
  <si>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</si>
  <si>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</si>
  <si>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</si>
  <si>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</si>
  <si>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</si>
  <si>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BANQUE DE FRANCE</t>
  </si>
  <si>
    <t>OG.6.1.5</t>
  </si>
  <si>
    <t>Stand-by Account Bank</t>
  </si>
  <si>
    <t>OG.6.1.6</t>
  </si>
  <si>
    <t xml:space="preserve">Servicer </t>
  </si>
  <si>
    <t>CAISSE DE REFINANCEMENT DE L'HABITAT</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</si>
  <si>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</si>
  <si>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</si>
  <si>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</si>
  <si>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</si>
  <si>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</si>
  <si>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</si>
  <si>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</si>
  <si>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</si>
  <si>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</si>
  <si>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</si>
  <si>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</si>
  <si>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</si>
  <si>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</si>
  <si>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</si>
  <si>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</si>
  <si>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</si>
  <si>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</si>
  <si>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</si>
  <si>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</si>
  <si>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</si>
  <si>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</si>
  <si>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</si>
  <si>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</si>
  <si>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</si>
  <si>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</si>
  <si>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</si>
  <si>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</si>
  <si>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</si>
  <si>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</si>
  <si>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</si>
  <si>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</si>
  <si>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</si>
  <si>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</si>
  <si>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</si>
  <si>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</si>
  <si>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</si>
  <si>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</si>
  <si>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</si>
  <si>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</si>
  <si>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</si>
  <si>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</si>
  <si>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</si>
  <si>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</si>
  <si>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</si>
  <si>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</si>
  <si>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</si>
  <si>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</si>
  <si>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</si>
  <si>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</si>
  <si>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</si>
  <si>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</si>
  <si>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</si>
  <si>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</si>
  <si>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</si>
  <si>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</si>
  <si>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</si>
  <si>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</si>
  <si>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</si>
  <si>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</si>
  <si>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</si>
  <si>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</si>
  <si>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</si>
  <si>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</si>
  <si>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</si>
  <si>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</si>
  <si>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</si>
  <si>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</si>
  <si>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</si>
  <si>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</si>
  <si>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</si>
  <si>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</si>
  <si>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</si>
  <si>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</si>
  <si>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</si>
  <si>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</si>
  <si>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</si>
  <si>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</si>
  <si>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</si>
  <si>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</si>
  <si>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</si>
  <si>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</si>
  <si>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</si>
  <si>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</si>
  <si>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</si>
  <si>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</si>
  <si>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</si>
  <si>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</si>
  <si>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</si>
  <si>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</si>
  <si>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</si>
  <si>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</si>
  <si>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</si>
  <si>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</si>
  <si>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</si>
  <si>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</si>
  <si>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</si>
  <si>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</si>
  <si>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</si>
  <si>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</si>
  <si>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</si>
  <si>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</si>
  <si>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</si>
  <si>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</si>
  <si>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</si>
  <si>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</si>
  <si>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</si>
  <si>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</si>
  <si>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</si>
  <si>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</si>
  <si>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</si>
  <si>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</si>
  <si>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</si>
  <si>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</si>
  <si>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</si>
  <si>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</si>
  <si>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</si>
  <si>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</si>
  <si>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</si>
  <si>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</si>
  <si>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</si>
  <si>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</si>
  <si>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</si>
  <si>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</si>
  <si>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</si>
  <si>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</si>
  <si>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</si>
  <si>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</si>
  <si>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</si>
  <si>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</si>
  <si>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</si>
  <si>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</si>
  <si>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</si>
  <si>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</si>
  <si>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</si>
  <si>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</si>
  <si>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</si>
  <si>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</si>
  <si>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</si>
  <si>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</si>
  <si>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</si>
  <si>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</si>
  <si>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</si>
  <si>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</si>
  <si>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</si>
  <si>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</si>
  <si>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</si>
  <si>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</si>
  <si>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</si>
  <si>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</si>
  <si>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</si>
  <si>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</si>
  <si>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</si>
  <si>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</si>
  <si>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</si>
  <si>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</si>
  <si>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</si>
  <si>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</si>
  <si>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</si>
  <si>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</si>
  <si>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</si>
  <si>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</si>
  <si>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</si>
  <si>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</si>
  <si>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</si>
  <si>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</si>
  <si>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</si>
  <si>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</si>
  <si>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</si>
  <si>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</si>
  <si>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</si>
  <si>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</si>
  <si>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</si>
  <si>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</si>
  <si>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</si>
  <si>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</si>
  <si>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</si>
  <si>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</si>
  <si>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</si>
  <si>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</si>
  <si>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</si>
  <si>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</si>
  <si>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</si>
  <si>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Auvergne-Rhône-Alpes</t>
  </si>
  <si>
    <t>M.7.5.2</t>
  </si>
  <si>
    <t>Bourgogne-Franche-Comté</t>
  </si>
  <si>
    <t>M.7.5.3</t>
  </si>
  <si>
    <t>Bretagne</t>
  </si>
  <si>
    <t>M.7.5.4</t>
  </si>
  <si>
    <t>Corse</t>
  </si>
  <si>
    <t>M.7.5.5</t>
  </si>
  <si>
    <t>Centre-Val-de-Loire</t>
  </si>
  <si>
    <t>M.7.5.6</t>
  </si>
  <si>
    <t>DOM-TOM</t>
  </si>
  <si>
    <t>M.7.5.7</t>
  </si>
  <si>
    <t>Grand-Est</t>
  </si>
  <si>
    <t>M.7.5.8</t>
  </si>
  <si>
    <t>Hauts-de-France</t>
  </si>
  <si>
    <t>M.7.5.9</t>
  </si>
  <si>
    <t>Ile-de-France</t>
  </si>
  <si>
    <t>M.7.5.10</t>
  </si>
  <si>
    <t>Nouvelle-Aquitaine</t>
  </si>
  <si>
    <t>M.7.5.11</t>
  </si>
  <si>
    <t>Normandie</t>
  </si>
  <si>
    <t>M.7.5.12</t>
  </si>
  <si>
    <t>Occitanie</t>
  </si>
  <si>
    <t>M.7.5.13</t>
  </si>
  <si>
    <t>Provence-Alpes-Côte-d'Azur</t>
  </si>
  <si>
    <t>M.7.5.14</t>
  </si>
  <si>
    <t>Pays-de-la-Loire</t>
  </si>
  <si>
    <t>M.7.5.15</t>
  </si>
  <si>
    <t>other</t>
  </si>
  <si>
    <t>M.7.5.16</t>
  </si>
  <si>
    <t>No data</t>
  </si>
  <si>
    <t>M.7.5.17</t>
  </si>
  <si>
    <t>TBC at a country level</t>
  </si>
  <si>
    <t>[For completion]</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</si>
  <si>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</si>
  <si>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</si>
  <si>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</si>
  <si>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</si>
  <si>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</si>
  <si>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</si>
  <si>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</si>
  <si>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</si>
  <si>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</si>
  <si>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</si>
  <si>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</si>
  <si>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</si>
  <si>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</si>
  <si>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</si>
  <si>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</si>
  <si>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</si>
  <si>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</si>
  <si>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</si>
  <si>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</si>
  <si>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</si>
  <si>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</si>
  <si>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</si>
  <si>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</si>
  <si>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</si>
  <si>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</si>
  <si>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</si>
  <si>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</si>
  <si>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</si>
  <si>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</si>
  <si>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</si>
  <si>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</si>
  <si>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</si>
  <si>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</si>
  <si>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</si>
  <si>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</si>
  <si>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</si>
  <si>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</si>
  <si>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</si>
  <si>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</si>
  <si>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</si>
  <si>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Capped for life</t>
  </si>
  <si>
    <t>OM.7.6.2</t>
  </si>
  <si>
    <t>Floating (1y or less)</t>
  </si>
  <si>
    <t>OM.7.6.3</t>
  </si>
  <si>
    <t>Mixed (1y+)</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</si>
  <si>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</si>
  <si>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</si>
  <si>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</si>
  <si>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</si>
  <si>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</si>
  <si>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</si>
  <si>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</si>
  <si>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</si>
  <si>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</si>
  <si>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</si>
  <si>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</si>
  <si>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</si>
  <si>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</si>
  <si>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</si>
  <si>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</si>
  <si>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</si>
  <si>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</si>
  <si>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</si>
  <si>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</si>
  <si>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</si>
  <si>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</si>
  <si>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</si>
  <si>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</si>
  <si>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</si>
  <si>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</si>
  <si>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</si>
  <si>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</si>
  <si>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</si>
  <si>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</si>
  <si>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</si>
  <si>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</si>
  <si>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</si>
  <si>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</si>
  <si>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</si>
  <si>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</si>
  <si>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</si>
  <si>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</si>
  <si>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</si>
  <si>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</si>
  <si>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</si>
  <si>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</si>
  <si>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</si>
  <si>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</si>
  <si>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</si>
  <si>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</si>
  <si>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0-200k€</t>
  </si>
  <si>
    <t>M.7A.10.3</t>
  </si>
  <si>
    <t>200-400k€</t>
  </si>
  <si>
    <t>M.7A.10.4</t>
  </si>
  <si>
    <t>400-600k€</t>
  </si>
  <si>
    <t>M.7A.10.5</t>
  </si>
  <si>
    <t>600-800k€</t>
  </si>
  <si>
    <t>M.7A.10.6</t>
  </si>
  <si>
    <t>800-1M€</t>
  </si>
  <si>
    <t>M.7A.10.7</t>
  </si>
  <si>
    <t>&gt;1M€</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</si>
  <si>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</si>
  <si>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</si>
  <si>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</si>
  <si>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</si>
  <si>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</si>
  <si>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</si>
  <si>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</si>
  <si>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</si>
  <si>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</si>
  <si>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</si>
  <si>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</si>
  <si>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</si>
  <si>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</si>
  <si>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</si>
  <si>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</si>
  <si>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</si>
  <si>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</si>
  <si>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</si>
  <si>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</si>
  <si>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</si>
  <si>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</si>
  <si>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</si>
  <si>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</si>
  <si>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</si>
  <si>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</si>
  <si>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</si>
  <si>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</si>
  <si>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</si>
  <si>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</si>
  <si>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</si>
  <si>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</si>
  <si>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</si>
  <si>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</si>
  <si>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</si>
  <si>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</si>
  <si>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</si>
  <si>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</si>
  <si>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</si>
  <si>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</si>
  <si>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</si>
  <si>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</si>
  <si>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</si>
  <si>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</si>
  <si>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</si>
  <si>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</si>
  <si>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</si>
  <si>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</si>
  <si>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</si>
  <si>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</si>
  <si>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</si>
  <si>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</si>
  <si>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</si>
  <si>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</si>
  <si>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</si>
  <si>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</si>
  <si>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</si>
  <si>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</si>
  <si>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</si>
  <si>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</si>
  <si>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</si>
  <si>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</si>
  <si>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</si>
  <si>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</si>
  <si>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</si>
  <si>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</si>
  <si>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</si>
  <si>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</si>
  <si>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</si>
  <si>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</si>
  <si>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</si>
  <si>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</si>
  <si>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</si>
  <si>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</si>
  <si>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</si>
  <si>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</si>
  <si>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</si>
  <si>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</si>
  <si>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</si>
  <si>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</si>
  <si>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</si>
  <si>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</si>
  <si>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</si>
  <si>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</si>
  <si>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</si>
  <si>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</si>
  <si>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</si>
  <si>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</si>
  <si>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</si>
  <si>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</si>
  <si>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</si>
  <si>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</si>
  <si>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</si>
  <si>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</si>
  <si>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</si>
  <si>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</si>
  <si>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</si>
  <si>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</si>
  <si>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</si>
  <si>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</si>
  <si>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</si>
  <si>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</si>
  <si>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</si>
  <si>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</si>
  <si>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</si>
  <si>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</si>
  <si>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</si>
  <si>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</si>
  <si>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</si>
  <si>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</si>
  <si>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</si>
  <si>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</si>
  <si>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</si>
  <si>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</si>
  <si>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</si>
  <si>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</si>
  <si>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</si>
  <si>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</si>
  <si>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</si>
  <si>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</si>
  <si>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</si>
  <si>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</si>
  <si>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</si>
  <si>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</si>
  <si>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</si>
  <si>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</si>
  <si>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</si>
  <si>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</si>
  <si>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</si>
  <si>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</si>
  <si>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</si>
  <si>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</si>
  <si>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</si>
  <si>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</si>
  <si>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</si>
  <si>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</si>
  <si>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</si>
  <si>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</si>
  <si>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</si>
  <si>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</si>
  <si>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</si>
  <si>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</si>
  <si>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</si>
  <si>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</si>
  <si>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</si>
  <si>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</si>
  <si>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</si>
  <si>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</si>
  <si>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</si>
  <si>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</si>
  <si>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</si>
  <si>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</si>
  <si>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</si>
  <si>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</si>
  <si>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</si>
  <si>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</si>
  <si>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</si>
  <si>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</si>
  <si>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</si>
  <si>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</si>
  <si>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</si>
  <si>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</si>
  <si>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</si>
  <si>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</si>
  <si>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</si>
  <si>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</si>
  <si>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</si>
  <si>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</si>
  <si>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</si>
  <si>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</si>
  <si>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</si>
  <si>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</si>
  <si>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</si>
  <si>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</si>
  <si>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</si>
  <si>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</si>
  <si>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</si>
  <si>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</si>
  <si>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</si>
  <si>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</si>
  <si>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</si>
  <si>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</si>
  <si>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</si>
  <si>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</si>
  <si>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</si>
  <si>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</si>
  <si>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</si>
  <si>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</si>
  <si>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</si>
  <si>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</si>
  <si>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</si>
  <si>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</si>
  <si>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</si>
  <si>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</si>
  <si>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</si>
  <si>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</si>
  <si>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</si>
  <si>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</si>
  <si>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</si>
  <si>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</si>
  <si>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</si>
  <si>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</si>
  <si>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</si>
  <si>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</si>
  <si>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</si>
  <si>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</si>
  <si>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</si>
  <si>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</si>
  <si>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</si>
  <si>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</si>
  <si>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</si>
  <si>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</si>
  <si>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</si>
  <si>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</si>
  <si>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</si>
  <si>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</si>
  <si>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</si>
  <si>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</si>
  <si>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</si>
  <si>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</si>
  <si>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</si>
  <si>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</si>
  <si>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</si>
  <si>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</si>
  <si>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[Insert Definition Below]</t>
  </si>
  <si>
    <t>HG.1.1</t>
  </si>
  <si>
    <t>OC Calculation: Actual</t>
  </si>
  <si>
    <t>The Actual OC is the ratio between the nominal outstanding amount of coverpool and the nominal amount of covered bonds</t>
  </si>
  <si>
    <t>HG.1.2</t>
  </si>
  <si>
    <t>OC Calculation: Legal minimum</t>
  </si>
  <si>
    <t>The minimum legal level of collaterisation under French law is set at 125% referred to in article R 214-21 of the French Monetary and Financial Code</t>
  </si>
  <si>
    <t>HG.1.3</t>
  </si>
  <si>
    <t>OC Calculation: Committed</t>
  </si>
  <si>
    <t>HG.1.4</t>
  </si>
  <si>
    <t>Interest Rate Types</t>
  </si>
  <si>
    <t>Fixed or floating</t>
  </si>
  <si>
    <t>HG.1.5</t>
  </si>
  <si>
    <t>Residual Life Buckets of Cover assets [i.e. how is the contractual and/or expected residual life defined? What assumptions eg, in terms of prepayments? etc.]</t>
  </si>
  <si>
    <t xml:space="preserve">Contractual maturities are calculated assuming a zero prepayment scenario on the cover pool.
Expected maturities are calculated with a prepaymant assumption </t>
  </si>
  <si>
    <t>HG.1.6</t>
  </si>
  <si>
    <t xml:space="preserve">Maturity Buckets of Covered Bonds [i.e. how is the contractual and/or expected maturity defined? What maturity structure (hard bullet, soft bullet, conditional pass through)? Under what conditions/circumstances? Etc.] </t>
  </si>
  <si>
    <t>Hard bullet only</t>
  </si>
  <si>
    <t>HG.1.7</t>
  </si>
  <si>
    <t>LTVs: Definition</t>
  </si>
  <si>
    <t>The ratio between the total outstanding amount of the loans and the valuation amount of real property at the loan origination date</t>
  </si>
  <si>
    <t>HG.1.8</t>
  </si>
  <si>
    <t>LTVs: Calculation of property/shipping value</t>
  </si>
  <si>
    <t>HG.1.9</t>
  </si>
  <si>
    <t>LTVs: Applied property/shipping valuation techniques, including whether use of index, Automated Valuation Model (AVM) or on-site audits</t>
  </si>
  <si>
    <t>The  valuation of the real property is re-assesed with a statistical and automated method based on INSEE Index</t>
  </si>
  <si>
    <t>HG.1.10</t>
  </si>
  <si>
    <t>LTVs: Frequency and time of last valuation</t>
  </si>
  <si>
    <t>Frequency of revaluation is quite often quaterly, sometimes semi-annually</t>
  </si>
  <si>
    <t>HG.1.11</t>
  </si>
  <si>
    <t>Explain how mortgage types are defined whether for residential housing, multi-family housing, commercial real estate, etc. Same for shipping where relecvant</t>
  </si>
  <si>
    <t xml:space="preserve">The cover pool of CRH is exclusively composed of French residential home loans.
The conditions of eligibility of the loans in which CRH result of the provision of article 129
of European regulation “CRR” of June 26, 2013 regarding covered bonds and the capabilities
appropriate for the CRH. 
Borrowers must be either individuals or real estate partnerships (société civile immobilière) that are not engaged in property development activities.
The purpose of the loan is exclusively to fund the acquisition of housing or the costs of buildings and its related land (e.g. no financing of land without building).
Loans financing commercial, professional or mixed facilities are not eligible. 
The loans financed must be guaranteed:
1) either by a senior mortgage or a PPD (privilège de prêteur de deniers) type surety on the
asset financed;
2) or by a joint and several guarantee from an eligible protection provider according to the
article 129-e of the European regulation “CRR”.
The initial term of the eligible loan is greater than 1 year.
The outstanding principal balance of the eligible loan must not exceed EUR 1 million. 
By law, loans are considered eligible if they are used to finance a real estate asset located
within the European Economic Space or in the overseas territories of the French Republic. Today,
however, regarding the above regulation, the only operations authorized are those financing real estate
assets in Metropolitan France and its overseas departments and territories. 
</t>
  </si>
  <si>
    <t>HG.1.12</t>
  </si>
  <si>
    <t>Hedging Strategy (please explain how you address interest rate and currency risk)</t>
  </si>
  <si>
    <t>HG.1.13</t>
  </si>
  <si>
    <t>Non-performing loans</t>
  </si>
  <si>
    <t>There are no non-performing loans in the CRH cover pool</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</si>
  <si>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</si>
  <si>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</si>
  <si>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</si>
  <si>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</si>
  <si>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</si>
  <si>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</si>
  <si>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</si>
  <si>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</si>
  <si>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</si>
  <si>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</si>
  <si>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</si>
  <si>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</si>
  <si>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</si>
  <si>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</si>
  <si>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</si>
  <si>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</si>
  <si>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</si>
  <si>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</si>
  <si>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</si>
  <si>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</si>
  <si>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</si>
  <si>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</si>
  <si>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</si>
  <si>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</si>
  <si>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</si>
  <si>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FRENCH NATIONAL COVERED BOND LABEL REPORTING TEMPLATE</t>
  </si>
  <si>
    <t xml:space="preserve">CB ISSUER </t>
  </si>
  <si>
    <t>Cut-off Date</t>
  </si>
  <si>
    <t xml:space="preserve">Reporting date </t>
  </si>
  <si>
    <t>Note:</t>
  </si>
  <si>
    <t>GROUP LEVEL  INFORMATION AND SENIOR UNSECURED RATINGS</t>
  </si>
  <si>
    <t>1.1</t>
  </si>
  <si>
    <t>Group</t>
  </si>
  <si>
    <t>Group parent company</t>
  </si>
  <si>
    <t>Group consolidated financial information (link)</t>
  </si>
  <si>
    <t>http://www.crh-bonds.com/DocRef/Registration_Documents.html</t>
  </si>
  <si>
    <t>1.2</t>
  </si>
  <si>
    <t>Rating</t>
  </si>
  <si>
    <t>Rating Watch</t>
  </si>
  <si>
    <t>Outlook</t>
  </si>
  <si>
    <t>Senior unsecured rating (group parent company)</t>
  </si>
  <si>
    <t>Fitch</t>
  </si>
  <si>
    <t>Moody's</t>
  </si>
  <si>
    <t>S&amp;P</t>
  </si>
  <si>
    <t>1.3</t>
  </si>
  <si>
    <t>Rating watch</t>
  </si>
  <si>
    <t>Covered bond issuer rating (senior unsecured)</t>
  </si>
  <si>
    <t>Aaa</t>
  </si>
  <si>
    <t>Stable</t>
  </si>
  <si>
    <t>1.4</t>
  </si>
  <si>
    <t>CET 1 ratio (%) (group parent company)</t>
  </si>
  <si>
    <t>fully loaded</t>
  </si>
  <si>
    <t>COVERED BOND ISSUER OVERVIEW</t>
  </si>
  <si>
    <t>2.1</t>
  </si>
  <si>
    <t>Covered bond issuer</t>
  </si>
  <si>
    <t>Name of the covered bond issuer</t>
  </si>
  <si>
    <t>Country in which the issuer is based</t>
  </si>
  <si>
    <t>Financial information (link)</t>
  </si>
  <si>
    <t>http://www.crh-bonds.com/English_Presentation.html</t>
  </si>
  <si>
    <t>Information on the legal framework (link)</t>
  </si>
  <si>
    <t>http://www.ecbc.eu/framework/show/id/21</t>
  </si>
  <si>
    <t>UCITS compliant (Y / N) ?</t>
  </si>
  <si>
    <t>Y</t>
  </si>
  <si>
    <t>CRD compliant (Y / N) ?</t>
  </si>
  <si>
    <t>2.2</t>
  </si>
  <si>
    <t>Covered bonds and cover pool</t>
  </si>
  <si>
    <t>of which eligible</t>
  </si>
  <si>
    <t>outstanding</t>
  </si>
  <si>
    <t>to central bank repo-operations</t>
  </si>
  <si>
    <t>Cover pool</t>
  </si>
  <si>
    <t>Public sector exposures</t>
  </si>
  <si>
    <t>Commercial assets</t>
  </si>
  <si>
    <t>Residential assets</t>
  </si>
  <si>
    <t>Substitute assets</t>
  </si>
  <si>
    <t>Covered bonds</t>
  </si>
  <si>
    <t>2.3</t>
  </si>
  <si>
    <t>Overcollateralisation ratios</t>
  </si>
  <si>
    <t>minimum (%)</t>
  </si>
  <si>
    <t>current (%)</t>
  </si>
  <si>
    <t>Legal ("coverage ratio")</t>
  </si>
  <si>
    <t>Contractual (ACT)</t>
  </si>
  <si>
    <t>2.4</t>
  </si>
  <si>
    <t>Covered bonds ratings</t>
  </si>
  <si>
    <t>Covered bonds rating</t>
  </si>
  <si>
    <t>AAA</t>
  </si>
  <si>
    <t>2.5</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</si>
  <si>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</si>
  <si>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</si>
  <si>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</si>
  <si>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</si>
  <si>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</si>
  <si>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</si>
  <si>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</si>
  <si>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</si>
  <si>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</si>
  <si>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</si>
  <si>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2.6</t>
  </si>
  <si>
    <t>Information required under article 129(7) CRR </t>
  </si>
  <si>
    <r>
      <t>(i)</t>
    </r>
    <r>
      <rPr>
        <sz val="7"/>
        <rFont val="Times New Roman"/>
        <family val="1"/>
      </rPr>
      <t xml:space="preserve">                  </t>
    </r>
    <r>
      <rPr>
        <sz val="11"/>
        <rFont val="Calibri"/>
        <family val="2"/>
      </rPr>
      <t xml:space="preserve">Value of the cover pool and outstanding covered bonds : </t>
    </r>
    <r>
      <rPr>
        <i/>
        <sz val="11"/>
        <rFont val="Calibri"/>
        <family val="2"/>
      </rPr>
      <t>please refer to section 2.2</t>
    </r>
  </si>
  <si>
    <r>
      <t>(ii)</t>
    </r>
    <r>
      <rPr>
        <sz val="7"/>
        <rFont val="Times New Roman"/>
        <family val="1"/>
      </rPr>
      <t xml:space="preserve">              </t>
    </r>
    <r>
      <rPr>
        <sz val="11"/>
        <rFont val="Calibri"/>
        <family val="2"/>
      </rPr>
      <t xml:space="preserve">Geographical distribution : </t>
    </r>
    <r>
      <rPr>
        <i/>
        <sz val="11"/>
        <rFont val="Calibri"/>
        <family val="2"/>
      </rPr>
      <t>please refer to section 4.3 (residential), 5.2 , 5.3 and 5.4 (public sector)</t>
    </r>
  </si>
  <si>
    <t>Type of cover assets : section 2.2</t>
  </si>
  <si>
    <t xml:space="preserve">Loan size : section 4.12 (residential) and 5.8 (public sector)  </t>
  </si>
  <si>
    <t xml:space="preserve">Interest rate and currency risks </t>
  </si>
  <si>
    <t xml:space="preserve">hedging policy : section 3.4 </t>
  </si>
  <si>
    <t>assets interest rate and currency : section 4.10 (residential), 5.5 and 5.6 (public sector)</t>
  </si>
  <si>
    <t>CB interest rate and currency : section 6.1 and 6.2</t>
  </si>
  <si>
    <r>
      <t>(iii)</t>
    </r>
    <r>
      <rPr>
        <sz val="7"/>
        <rFont val="Times New Roman"/>
        <family val="1"/>
      </rPr>
      <t>            </t>
    </r>
    <r>
      <rPr>
        <sz val="11"/>
        <rFont val="Calibri"/>
        <family val="2"/>
      </rPr>
      <t>Maturity structure of cover assets and covered bonds :</t>
    </r>
    <r>
      <rPr>
        <i/>
        <sz val="11"/>
        <rFont val="Calibri"/>
        <family val="2"/>
      </rPr>
      <t xml:space="preserve"> please refer to  section 3.1, 3.2 and 3.3 </t>
    </r>
  </si>
  <si>
    <r>
      <t>(iv)</t>
    </r>
    <r>
      <rPr>
        <sz val="7"/>
        <rFont val="Times New Roman"/>
        <family val="1"/>
      </rPr>
      <t>               </t>
    </r>
    <r>
      <rPr>
        <sz val="11"/>
        <rFont val="Calibri"/>
        <family val="2"/>
      </rPr>
      <t xml:space="preserve">Percentage of loans more than ninety days past due : </t>
    </r>
    <r>
      <rPr>
        <i/>
        <sz val="11"/>
        <rFont val="Calibri"/>
        <family val="2"/>
      </rPr>
      <t xml:space="preserve">please refer to section 4.1 (residential) and 5.1 (public sector) </t>
    </r>
  </si>
  <si>
    <t>2.7</t>
  </si>
  <si>
    <t>Compliance with the article 129 CRR</t>
  </si>
  <si>
    <t>ALM OF THE COVERED BOND ISSUER</t>
  </si>
  <si>
    <t>3.1</t>
  </si>
  <si>
    <t>WAL (weighted average life) of cover pool and covered bonds</t>
  </si>
  <si>
    <t>Expected</t>
  </si>
  <si>
    <t>Contractual</t>
  </si>
  <si>
    <t>explanations (CPR rate used etc)</t>
  </si>
  <si>
    <t>Public sector</t>
  </si>
  <si>
    <t>Expected CPR = 6%</t>
  </si>
  <si>
    <t>WAL of cover pool</t>
  </si>
  <si>
    <t>WAL of covered bonds</t>
  </si>
  <si>
    <t>3.2</t>
  </si>
  <si>
    <t>Expected maturity structure of cover pool and covered bonds</t>
  </si>
  <si>
    <t>0 - 1 Y (years)</t>
  </si>
  <si>
    <t>Expected maturity of cover pool</t>
  </si>
  <si>
    <t>Expected maturity of covered bonds</t>
  </si>
  <si>
    <t>3.3</t>
  </si>
  <si>
    <t>Contractual maturity structure of cover pool and covered bonds</t>
  </si>
  <si>
    <t>Contractual maturity of cover pool</t>
  </si>
  <si>
    <t>Contractual maturity of cov. bonds</t>
  </si>
  <si>
    <t>of which hard bullet</t>
  </si>
  <si>
    <t>of which soft bullet</t>
  </si>
  <si>
    <t>3.4</t>
  </si>
  <si>
    <t>Interest rate and currency risks</t>
  </si>
  <si>
    <t>Interest rate risk</t>
  </si>
  <si>
    <t>strategy, limits, counterparties etc (if applicable)</t>
  </si>
  <si>
    <t>WAL</t>
  </si>
  <si>
    <t>Internal</t>
  </si>
  <si>
    <t>External</t>
  </si>
  <si>
    <t>Currency risk</t>
  </si>
  <si>
    <t>3.5</t>
  </si>
  <si>
    <t>Liquid assets</t>
  </si>
  <si>
    <t>nominal</t>
  </si>
  <si>
    <t>ECB eligible internal ABS</t>
  </si>
  <si>
    <t>ECB eligible external ABS</t>
  </si>
  <si>
    <t>ECB eligible public exposures</t>
  </si>
  <si>
    <t>ECB eligible</t>
  </si>
  <si>
    <t>Total liquid assets</t>
  </si>
  <si>
    <t>% liquid assets / covered bonds</t>
  </si>
  <si>
    <t>Liquidity support</t>
  </si>
  <si>
    <t>comments</t>
  </si>
  <si>
    <t>% liquidity support / covered bonds</t>
  </si>
  <si>
    <t>3.6</t>
  </si>
  <si>
    <t>Substitution assets</t>
  </si>
  <si>
    <t>AAA to AA-</t>
  </si>
  <si>
    <t>A+ to A-</t>
  </si>
  <si>
    <t>Below A-</t>
  </si>
  <si>
    <t>RESIDENTIAL COVER POOL DATA</t>
  </si>
  <si>
    <t>4.1</t>
  </si>
  <si>
    <t>Arrears and defaulted loans outstanding (excluding external MBS)</t>
  </si>
  <si>
    <t>% of outstanding residential assets</t>
  </si>
  <si>
    <t>Current</t>
  </si>
  <si>
    <t>Arrears</t>
  </si>
  <si>
    <t>0-1 months</t>
  </si>
  <si>
    <t>1-2 months</t>
  </si>
  <si>
    <t>2-3 months</t>
  </si>
  <si>
    <t>3-6 months</t>
  </si>
  <si>
    <t>6+ (Defaulted)</t>
  </si>
  <si>
    <t>&gt;3 months</t>
  </si>
  <si>
    <t>4.2</t>
  </si>
  <si>
    <t>Arrears and defaulted loans outstanding (including external MBS)</t>
  </si>
  <si>
    <t>Zone</t>
  </si>
  <si>
    <t>%</t>
  </si>
  <si>
    <t>EU</t>
  </si>
  <si>
    <t>4.3</t>
  </si>
  <si>
    <t>Regional breakdown of assets (excluding external MBS)</t>
  </si>
  <si>
    <t>Region</t>
  </si>
  <si>
    <t>4.4</t>
  </si>
  <si>
    <t>Unindexed current LTV (excluding external MBS)</t>
  </si>
  <si>
    <t>WA unindexed current LTVs (%)</t>
  </si>
  <si>
    <t>Category</t>
  </si>
  <si>
    <t>LTV buckets</t>
  </si>
  <si>
    <t>0 - 40</t>
  </si>
  <si>
    <t>40 - 50</t>
  </si>
  <si>
    <t>50 - 60</t>
  </si>
  <si>
    <t>60 - 70</t>
  </si>
  <si>
    <t>70 - 80</t>
  </si>
  <si>
    <t>80 - 85</t>
  </si>
  <si>
    <t>85 - 90</t>
  </si>
  <si>
    <t>90 - 95</t>
  </si>
  <si>
    <t>95 - 100</t>
  </si>
  <si>
    <t>100 - 105</t>
  </si>
  <si>
    <t>105 - 110</t>
  </si>
  <si>
    <t>110 - 115</t>
  </si>
  <si>
    <t>115+</t>
  </si>
  <si>
    <t>4.5</t>
  </si>
  <si>
    <t>Indexed current LTV (excluding external MBS)</t>
  </si>
  <si>
    <t>WA indexed current LTVs (%)</t>
  </si>
  <si>
    <t>4.6</t>
  </si>
  <si>
    <t>Mortgages and guarantees (excluding external MBS)</t>
  </si>
  <si>
    <t>1st lien mortgage with state guaranty</t>
  </si>
  <si>
    <t>1st lien mortgage without state guaranty</t>
  </si>
  <si>
    <t>Total 1st lien mortgages</t>
  </si>
  <si>
    <t>guaranteed</t>
  </si>
  <si>
    <t>Crédit Logement</t>
  </si>
  <si>
    <t>Casden</t>
  </si>
  <si>
    <t>other (if applicable)</t>
  </si>
  <si>
    <t>CNP Caution</t>
  </si>
  <si>
    <t>Generali</t>
  </si>
  <si>
    <t>Saccef</t>
  </si>
  <si>
    <t>Autres</t>
  </si>
  <si>
    <t>non communiqué</t>
  </si>
  <si>
    <t>total guarantees</t>
  </si>
  <si>
    <t>4.7</t>
  </si>
  <si>
    <t>Seasoning (excluding external MBS)</t>
  </si>
  <si>
    <t>Months</t>
  </si>
  <si>
    <t>&lt; 12</t>
  </si>
  <si>
    <t>12 - 24</t>
  </si>
  <si>
    <t>24 - 36</t>
  </si>
  <si>
    <t>36 - 60</t>
  </si>
  <si>
    <t>&gt; 60</t>
  </si>
  <si>
    <t>4.8</t>
  </si>
  <si>
    <t>Loan purpose (excluding external MBS)</t>
  </si>
  <si>
    <t>Second home</t>
  </si>
  <si>
    <t>Buy-to-let</t>
  </si>
  <si>
    <t>4.9</t>
  </si>
  <si>
    <t>Principal amortisation (excluding external MBS)</t>
  </si>
  <si>
    <t>Partial bullet</t>
  </si>
  <si>
    <t>Bullet</t>
  </si>
  <si>
    <t>4.10</t>
  </si>
  <si>
    <t>Interest rate type (excluding external MBS)</t>
  </si>
  <si>
    <t>Fixed for life</t>
  </si>
  <si>
    <t>4.11</t>
  </si>
  <si>
    <t>Borrowers (excluding external MBS)</t>
  </si>
  <si>
    <t>Employees</t>
  </si>
  <si>
    <t>Civil servants</t>
  </si>
  <si>
    <t>Self employed</t>
  </si>
  <si>
    <t>Retired / Pensioner</t>
  </si>
  <si>
    <t>Other non-working</t>
  </si>
  <si>
    <t>SCI</t>
  </si>
  <si>
    <t>4.12</t>
  </si>
  <si>
    <t>Granularity, large exposures and loan size (excluding external MBS)</t>
  </si>
  <si>
    <t>Number of loans</t>
  </si>
  <si>
    <t>Average outstanding balance (€)</t>
  </si>
  <si>
    <t>% of total
cover pool</t>
  </si>
  <si>
    <t>5 largest exposures (%)</t>
  </si>
  <si>
    <t>10 largest exposures (%)</t>
  </si>
  <si>
    <t>Loan size</t>
  </si>
  <si>
    <t xml:space="preserve">Number of loans </t>
  </si>
  <si>
    <t xml:space="preserve">Outstanding </t>
  </si>
  <si>
    <t>% of total cover pool (outstanding)</t>
  </si>
  <si>
    <t xml:space="preserve">TOTAL </t>
  </si>
  <si>
    <t>4.13</t>
  </si>
  <si>
    <t>Residential MBS</t>
  </si>
  <si>
    <t>Internal RMBS DETAILS</t>
  </si>
  <si>
    <t>Name</t>
  </si>
  <si>
    <t>ISIN</t>
  </si>
  <si>
    <t>Outstanding balance</t>
  </si>
  <si>
    <t>Year of last issuance</t>
  </si>
  <si>
    <t>% subordination</t>
  </si>
  <si>
    <t>% reserve fund</t>
  </si>
  <si>
    <t>RMBS 1</t>
  </si>
  <si>
    <t>RMBS 2</t>
  </si>
  <si>
    <t>RMBS 3</t>
  </si>
  <si>
    <t>etc…</t>
  </si>
  <si>
    <t>External RMBS DETAILS</t>
  </si>
  <si>
    <t>Main country (assets)</t>
  </si>
  <si>
    <t>Originator(s)</t>
  </si>
  <si>
    <t>COVERED BONDS</t>
  </si>
  <si>
    <t>6.1</t>
  </si>
  <si>
    <t>Outstanding covered bonds</t>
  </si>
  <si>
    <t>YTD</t>
  </si>
  <si>
    <t>Public placement</t>
  </si>
  <si>
    <t>Private placement</t>
  </si>
  <si>
    <t>Sum</t>
  </si>
  <si>
    <t>Denominated in €</t>
  </si>
  <si>
    <t>Denominated in USD</t>
  </si>
  <si>
    <t>Denominated in CHF</t>
  </si>
  <si>
    <t>Denominated in JPY</t>
  </si>
  <si>
    <t>Denominated in GBP</t>
  </si>
  <si>
    <t>6.2</t>
  </si>
  <si>
    <t>Issuance</t>
  </si>
  <si>
    <t>Group level information, senior unsecured ratings and covered bond issuer overview</t>
  </si>
  <si>
    <t>Ratings of the parent company of the group in which the CB issuer is consolidated.</t>
  </si>
  <si>
    <t>Covered bond issuer ratings</t>
  </si>
  <si>
    <t>The rating agencies' methodologies ususally take the senior unsecured rating of a covered bond issuer's</t>
  </si>
  <si>
    <t>parent company as a starting point for their assessment of the credit risk of covered bonds.</t>
  </si>
  <si>
    <t xml:space="preserve">However, instead of refering to the parent company rating, some rating agencies may issue a "covered bond </t>
  </si>
  <si>
    <t xml:space="preserve">issuer rating" which is an assessment of the  credit quality of a CB issuer's credit quality on an unsecured </t>
  </si>
  <si>
    <t xml:space="preserve">basis. Generally, a "covered bond issuer rating" is the same as the senior unsecured rating of the CB </t>
  </si>
  <si>
    <t xml:space="preserve">issuer's parent company although it may be different  in some specific cases. </t>
  </si>
  <si>
    <t>If no "CB issuer rating" has been granted to the CB issuer, "NA" should be indicated.</t>
  </si>
  <si>
    <t>Guaranteed loans or mortgage promissory notes :</t>
  </si>
  <si>
    <t xml:space="preserve">If the eligible assets are transfered into the cover pool using guaranteed loans (i.e. collateral directive </t>
  </si>
  <si>
    <t>framework) or mortgage promissory notes, the outstanding amount of the eligible assets pledged as</t>
  </si>
  <si>
    <t>collateral of the notes or loans should be indicated instead of the amount of the guaranteed loans.</t>
  </si>
  <si>
    <t>Asset backed securities :</t>
  </si>
  <si>
    <t>If eligible asset backed securities are included in the cover pool, the explanations to the reporting</t>
  </si>
  <si>
    <t>should specify whether the information is provided using a look through approach (i.e. underlying assets)</t>
  </si>
  <si>
    <t>or if the outstanding amount of ABS securities held is indicated.</t>
  </si>
  <si>
    <t>"Of which assets eligible to CB refinancing" :</t>
  </si>
  <si>
    <t>The outstanding amount of eligible assets including replacement assets shall be filled in.</t>
  </si>
  <si>
    <t>The eligible amounts only take into account assets which fulfill the legal eligibility criteria to the cover pool.</t>
  </si>
  <si>
    <t xml:space="preserve">For residential loans, the eligible amounts are limited to 80% of the value of the pledged property for </t>
  </si>
  <si>
    <t xml:space="preserve">mortgage loans or of the financed property for guaranteed loans. The legal coverage ratio's weightings </t>
  </si>
  <si>
    <t xml:space="preserve">of eligible assets are not taken into account in this calculation (e.g. a loan guaranteed by an eligible </t>
  </si>
  <si>
    <t xml:space="preserve">guarantor with an LTV level below the 80% / 60% cap is entered for 100% of its outstanding amount </t>
  </si>
  <si>
    <t>regardless of the  guarantor's rating).</t>
  </si>
  <si>
    <t>Each issuer shall explain calculation methodology for each OC ratio :</t>
  </si>
  <si>
    <t>- formulas</t>
  </si>
  <si>
    <t>- all amounts shall be indicated after taking into account the cover pool's interest rate or currency swaps.</t>
  </si>
  <si>
    <t>- accrued interest included or excluded ?</t>
  </si>
  <si>
    <t>The legislation requires that the calculation of the legal coverage ratio be audited semi-annually</t>
  </si>
  <si>
    <t>within a period of three months following the calculation date. As a consequence, the current</t>
  </si>
  <si>
    <t>ratio is provisionnal / unaudited when the report is published. The last audited ratio is</t>
  </si>
  <si>
    <t>provided as an additional information.</t>
  </si>
  <si>
    <t>Rating agencies : Minimum OC</t>
  </si>
  <si>
    <t xml:space="preserve">Issuers shall disclose the highest minimum OC requirement. </t>
  </si>
  <si>
    <t>ALM</t>
  </si>
  <si>
    <t>Contractual maturities :</t>
  </si>
  <si>
    <t>Contractual maturities are calculated assuming a zero prepayment scenario on the cover pool assets.</t>
  </si>
  <si>
    <t>For pass through ABS, this assumption is applied to the underlying assets to determine the contractual</t>
  </si>
  <si>
    <t>maturity of the ABS (i.e. contractual maturity is not calculated according to the legal final maturity</t>
  </si>
  <si>
    <t>of the securities).</t>
  </si>
  <si>
    <t>Expected maturities :</t>
  </si>
  <si>
    <t>The assumptions underlying the calculation of the expected WAL and expected maturity breakdown</t>
  </si>
  <si>
    <t>shall be disclosed for each element of the cover pool including substitute assets.</t>
  </si>
  <si>
    <t>Some information should be provided to explain the prepayment assumptions on assets and liabilities.</t>
  </si>
  <si>
    <t>For substitute assets, it should be explained if these assumptions include asset sales or repo.</t>
  </si>
  <si>
    <t>The nominal value of liquid assets shall be reported.</t>
  </si>
  <si>
    <t>Provide details on the nature of liquidity support.</t>
  </si>
  <si>
    <t>Details of the information provided shall be given in the case of split ratings.</t>
  </si>
  <si>
    <t>Residential cover pool data</t>
  </si>
  <si>
    <t>Explain for each table which information is included or not included (e.g. external RMBS assets excluded)</t>
  </si>
  <si>
    <t>The assets backing guaranteed loans (collateral directive framework), mortgage promissory notes and</t>
  </si>
  <si>
    <t>internal ABS shall be disclosed using a look through approach in each table.</t>
  </si>
  <si>
    <t>4.2, 4.3</t>
  </si>
  <si>
    <t>Geographical distribution / regional breakdown</t>
  </si>
  <si>
    <t>The geographical breakdown of assets shall take into account the location of the pledged property for</t>
  </si>
  <si>
    <t xml:space="preserve">residential mortgages and the location of the property which is refinanced by the loan in the case of </t>
  </si>
  <si>
    <t>guaranteed loans.  List can be extended by individual issuers where applicable</t>
  </si>
  <si>
    <t>Unindexed current LTV</t>
  </si>
  <si>
    <t>Unindexed LTV is calculated on the basis of the current outstanding amount of the loans and the initial</t>
  </si>
  <si>
    <t>valuation / price of the residential assets.</t>
  </si>
  <si>
    <t>Indexed current LTV</t>
  </si>
  <si>
    <t xml:space="preserve">Indexed LTV is calculated on the basis of the current outstanding amount of the loans to the appraised </t>
  </si>
  <si>
    <t>values or prices of the residential assets using an indexation methodology. Details of the indexation</t>
  </si>
  <si>
    <t>methodology shall be provided.</t>
  </si>
  <si>
    <t>Mortgages and guarantees</t>
  </si>
  <si>
    <t xml:space="preserve">Provide a breakdown by guarantee regime in the case of state guarantees </t>
  </si>
  <si>
    <t>Interest rate type</t>
  </si>
  <si>
    <r>
      <t>"Floating"</t>
    </r>
    <r>
      <rPr>
        <sz val="11"/>
        <color indexed="8"/>
        <rFont val="Calibri"/>
        <family val="2"/>
      </rPr>
      <t xml:space="preserve"> includes loans with with interest rate reset periods exceeding one year (e.g. loan indexed on </t>
    </r>
  </si>
  <si>
    <t>CMS 5Y with an interest rate reset every five years)</t>
  </si>
  <si>
    <r>
      <t>"Mixed"</t>
    </r>
    <r>
      <rPr>
        <sz val="10"/>
        <rFont val="Arial"/>
        <family val="2"/>
      </rPr>
      <t xml:space="preserve"> shall be used for loans with a combination of fixed, capped or floating periods (e.g. 10 years initial </t>
    </r>
  </si>
  <si>
    <t>fixed rate switching to floating).</t>
  </si>
  <si>
    <t>Public sector cover pool data</t>
  </si>
  <si>
    <t>Explain for each table which information is included or not included.</t>
  </si>
  <si>
    <t>Covered bonds: outstanding bonds and issuance</t>
  </si>
  <si>
    <t>amounts provided after taking into account FX-swaps</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</si>
  <si>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</si>
  <si>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</si>
  <si>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</si>
  <si>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</si>
  <si>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</si>
  <si>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</si>
  <si>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</si>
  <si>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</si>
  <si>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</si>
  <si>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</si>
  <si>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</si>
  <si>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</si>
  <si>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</si>
  <si>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Legal Entity Identifier (LEI)*</t>
  </si>
  <si>
    <t>E.1.1.1</t>
  </si>
  <si>
    <t>Sponsor (if applicable)</t>
  </si>
  <si>
    <t>E.1.1.2</t>
  </si>
  <si>
    <t>969500TVVZM86W7W5I94</t>
  </si>
  <si>
    <t>E.1.1.3</t>
  </si>
  <si>
    <t>Back-up servicer</t>
  </si>
  <si>
    <t>E.1.1.4</t>
  </si>
  <si>
    <t>BUS facilitator</t>
  </si>
  <si>
    <t>E.1.1.5</t>
  </si>
  <si>
    <t xml:space="preserve">Cash manager </t>
  </si>
  <si>
    <t>E.1.1.6</t>
  </si>
  <si>
    <t>Back-up cash manager</t>
  </si>
  <si>
    <t>E.1.1.7</t>
  </si>
  <si>
    <t>Account bank</t>
  </si>
  <si>
    <t>9W4ONDYI7MRRJYXY8R34</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</si>
  <si>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</si>
  <si>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</si>
  <si>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</si>
  <si>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</si>
  <si>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</si>
  <si>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</si>
  <si>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</si>
  <si>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</si>
  <si>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</si>
  <si>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</si>
  <si>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</si>
  <si>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</si>
  <si>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</si>
  <si>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</si>
  <si>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</si>
  <si>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</si>
  <si>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</si>
  <si>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</si>
  <si>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</si>
  <si>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</si>
  <si>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Example Bank</t>
  </si>
  <si>
    <t>E.2.1.2</t>
  </si>
  <si>
    <t>Counterparty 2</t>
  </si>
  <si>
    <t>E.2.1.3</t>
  </si>
  <si>
    <t>Counterparty 3</t>
  </si>
  <si>
    <t>E.2.1.4</t>
  </si>
  <si>
    <t>Counterparty 4</t>
  </si>
  <si>
    <t>E.2.1.5</t>
  </si>
  <si>
    <t>Counterparty 5</t>
  </si>
  <si>
    <t>E.2.1.6</t>
  </si>
  <si>
    <t>Counterparty 6</t>
  </si>
  <si>
    <t>E.2.1.7</t>
  </si>
  <si>
    <t>Counterparty 7</t>
  </si>
  <si>
    <t>E.2.1.8</t>
  </si>
  <si>
    <t>Counterparty 8</t>
  </si>
  <si>
    <t>E.2.1.9</t>
  </si>
  <si>
    <t>Counterparty 9</t>
  </si>
  <si>
    <t>E.2.1.10</t>
  </si>
  <si>
    <t>Counterparty 10</t>
  </si>
  <si>
    <t>E.2.1.11</t>
  </si>
  <si>
    <t>Counterparty 11</t>
  </si>
  <si>
    <t>E.2.1.12</t>
  </si>
  <si>
    <t>Counterparty 12</t>
  </si>
  <si>
    <t>E.2.1.13</t>
  </si>
  <si>
    <t>Counterparty 13</t>
  </si>
  <si>
    <t>E.2.1.14</t>
  </si>
  <si>
    <t>Counterparty 14</t>
  </si>
  <si>
    <t>E.2.1.15</t>
  </si>
  <si>
    <t>Counterparty 15</t>
  </si>
  <si>
    <t>E.2.1.16</t>
  </si>
  <si>
    <t>Counterparty 16</t>
  </si>
  <si>
    <t>E.2.1.17</t>
  </si>
  <si>
    <t>Counterparty 17</t>
  </si>
  <si>
    <t>E.2.1.18</t>
  </si>
  <si>
    <t>Counterparty 18</t>
  </si>
  <si>
    <t>E.2.1.19</t>
  </si>
  <si>
    <t>Counterparty 19</t>
  </si>
  <si>
    <t>E.2.1.20</t>
  </si>
  <si>
    <t>Counterparty 20</t>
  </si>
  <si>
    <t>E.2.1.21</t>
  </si>
  <si>
    <t>Counterparty 21</t>
  </si>
  <si>
    <t>E.2.1.22</t>
  </si>
  <si>
    <t>Counterparty 22</t>
  </si>
  <si>
    <t>E.2.1.23</t>
  </si>
  <si>
    <t>Counterparty 23</t>
  </si>
  <si>
    <t>E.2.1.24</t>
  </si>
  <si>
    <t>Counterparty 24</t>
  </si>
  <si>
    <t>E.2.1.25</t>
  </si>
  <si>
    <t>Counterparty 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</si>
  <si>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</si>
  <si>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</si>
  <si>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</si>
  <si>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</si>
  <si>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</si>
  <si>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</si>
  <si>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</si>
  <si>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</si>
  <si>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</si>
  <si>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</si>
  <si>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</si>
  <si>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</si>
  <si>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</si>
  <si>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</si>
  <si>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</si>
  <si>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</si>
  <si>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</si>
  <si>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</si>
  <si>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Weighted Average Maturity (months)**</t>
  </si>
  <si>
    <t>OE.3.1.1</t>
  </si>
  <si>
    <t>OE.3.1.2</t>
  </si>
  <si>
    <t>OE.3.1.3</t>
  </si>
  <si>
    <t>OE.3.1.4</t>
  </si>
  <si>
    <t>2. Arrears</t>
  </si>
  <si>
    <t>% Public Sector Assets</t>
  </si>
  <si>
    <t>% Shipping Loans</t>
  </si>
  <si>
    <t>% Total Loans</t>
  </si>
  <si>
    <t>E.3.2.1</t>
  </si>
  <si>
    <t>&lt;30 days</t>
  </si>
  <si>
    <t>E.3.2.2</t>
  </si>
  <si>
    <t>30-&lt;60 days</t>
  </si>
  <si>
    <t>E.3.2.3</t>
  </si>
  <si>
    <t>60-&lt;90 days</t>
  </si>
  <si>
    <t>E.3.2.4</t>
  </si>
  <si>
    <t>90-&lt;180 days</t>
  </si>
  <si>
    <t>ND5</t>
  </si>
  <si>
    <t>E.3.2.5</t>
  </si>
  <si>
    <t>&gt;= 180 days</t>
  </si>
  <si>
    <t>ND6</t>
  </si>
  <si>
    <t>OE.3.2.1</t>
  </si>
  <si>
    <t>OE.3.2.2</t>
  </si>
  <si>
    <t>OE.3.2.3</t>
  </si>
  <si>
    <t>OE.3.2.4</t>
  </si>
  <si>
    <t>Worksheet B: HTT Mortgage Assets</t>
  </si>
  <si>
    <r>
      <t xml:space="preserve">Interest risk : 
</t>
    </r>
    <r>
      <rPr>
        <sz val="11"/>
        <color indexed="30"/>
        <rFont val="Calibri"/>
        <family val="2"/>
      </rPr>
      <t xml:space="preserve">CRH is a pure pass-through, with interdependant, i.e. fully matched, assets and liabilities. It has therefore no interest rate risk on its financing operations.CRH’s income corresponds to a balance between proceeds from the investment of stockholders’ equity on the money market on one side and general and administrative expenses and interest on subordinated loans extended by stockholders on the other. A decrease in money market rates leads directly to a decrease in income and vice versa. However, the current conditions under which CRH operates do not expose it to interest rate risk on its refinancing activities. </t>
    </r>
  </si>
  <si>
    <r>
      <t xml:space="preserve">Currency risk : 
</t>
    </r>
    <r>
      <rPr>
        <sz val="11"/>
        <color indexed="30"/>
        <rFont val="Calibri"/>
        <family val="2"/>
      </rPr>
      <t xml:space="preserve">Since 2010, CRH has issued borrowings in Swiss francs (CHF) as well as in euros. Issuances in Swiss francs (CHF) represent less than 6%. This type of transaction does not expose CRH to any foreign exchange risk since it borrows in CHF, lends in CHF and receives, in the cover pool of loans it grants, loans in CHF. </t>
    </r>
  </si>
</sst>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 #,##0.00_ ;_ * \-#,##0.00_ ;_ * \-??_ ;_ @_ "/>
    <numFmt numFmtId="165" formatCode="dd/mm/yy;@"/>
    <numFmt numFmtId="166" formatCode="0.0%"/>
    <numFmt numFmtId="167" formatCode="#,##0_ ;\-#,##0\ "/>
    <numFmt numFmtId="168" formatCode="0.0"/>
    <numFmt numFmtId="169" formatCode="_-* #,##0.0\ _€_-;\-* #,##0.0\ _€_-;_-* \-??\ _€_-;_-@_-"/>
    <numFmt numFmtId="170" formatCode="_-* #,##0.00\ _€_-;\-* #,##0.00\ _€_-;_-* \-??\ _€_-;_-@_-"/>
    <numFmt numFmtId="171" formatCode="_-* #,##0.0\ _€_-;\-* #,##0.0\ _€_-;_-* \-?\ _€_-;_-@_-"/>
    <numFmt numFmtId="172" formatCode="#,##0.0"/>
  </numFmts>
  <fonts count="116">
    <font>
      <sz val="10"/>
      <name val="Arial"/>
      <family val="2"/>
    </font>
    <font>
      <sz val="10"/>
      <name val="Mangal"/>
      <family val="2"/>
    </font>
    <font>
      <u val="single"/>
      <sz val="10"/>
      <color indexed="12"/>
      <name val="Arial"/>
      <family val="2"/>
    </font>
    <font>
      <sz val="8"/>
      <name val="Arial"/>
      <family val="2"/>
    </font>
    <font>
      <sz val="11"/>
      <color indexed="8"/>
      <name val="Calibri"/>
      <family val="2"/>
    </font>
    <font>
      <b/>
      <sz val="24"/>
      <color indexed="8"/>
      <name val="Calibri"/>
      <family val="2"/>
    </font>
    <font>
      <b/>
      <sz val="11.5"/>
      <color indexed="59"/>
      <name val="Calibri"/>
      <family val="2"/>
    </font>
    <font>
      <sz val="13"/>
      <color indexed="59"/>
      <name val="Calibri"/>
      <family val="2"/>
    </font>
    <font>
      <b/>
      <sz val="14"/>
      <name val="Calibri"/>
      <family val="2"/>
    </font>
    <font>
      <sz val="13"/>
      <color indexed="8"/>
      <name val="Calibri"/>
      <family val="2"/>
    </font>
    <font>
      <b/>
      <sz val="13"/>
      <color indexed="59"/>
      <name val="Calibri"/>
      <family val="2"/>
    </font>
    <font>
      <b/>
      <sz val="13"/>
      <name val="Calibri"/>
      <family val="2"/>
    </font>
    <font>
      <sz val="13"/>
      <name val="Calibri"/>
      <family val="2"/>
    </font>
    <font>
      <b/>
      <sz val="13"/>
      <color indexed="63"/>
      <name val="Calibri"/>
      <family val="2"/>
    </font>
    <font>
      <i/>
      <sz val="13"/>
      <name val="Calibri"/>
      <family val="2"/>
    </font>
    <font>
      <sz val="9"/>
      <color indexed="8"/>
      <name val="Calibri"/>
      <family val="2"/>
    </font>
    <font>
      <b/>
      <sz val="14"/>
      <color indexed="8"/>
      <name val="Calibri"/>
      <family val="2"/>
    </font>
    <font>
      <b/>
      <sz val="24"/>
      <color indexed="53"/>
      <name val="Calibri"/>
      <family val="2"/>
    </font>
    <font>
      <b/>
      <sz val="20"/>
      <color indexed="8"/>
      <name val="Calibri"/>
      <family val="2"/>
    </font>
    <font>
      <sz val="9"/>
      <color indexed="48"/>
      <name val="Calibri"/>
      <family val="2"/>
    </font>
    <font>
      <b/>
      <sz val="20"/>
      <color indexed="48"/>
      <name val="Calibri"/>
      <family val="2"/>
    </font>
    <font>
      <b/>
      <sz val="16"/>
      <color indexed="8"/>
      <name val="Calibri"/>
      <family val="2"/>
    </font>
    <font>
      <sz val="16"/>
      <color indexed="48"/>
      <name val="Calibri"/>
      <family val="2"/>
    </font>
    <font>
      <b/>
      <sz val="10"/>
      <name val="Calibri"/>
      <family val="2"/>
    </font>
    <font>
      <sz val="10"/>
      <name val="Calibri"/>
      <family val="2"/>
    </font>
    <font>
      <sz val="11"/>
      <color indexed="9"/>
      <name val="Calibri"/>
      <family val="2"/>
    </font>
    <font>
      <u val="single"/>
      <sz val="11"/>
      <color indexed="12"/>
      <name val="Calibri"/>
      <family val="2"/>
    </font>
    <font>
      <u val="single"/>
      <sz val="11"/>
      <color indexed="9"/>
      <name val="Calibri"/>
      <family val="2"/>
    </font>
    <font>
      <sz val="11"/>
      <name val="Calibri"/>
      <family val="2"/>
    </font>
    <font>
      <sz val="10"/>
      <color indexed="8"/>
      <name val="Arial"/>
      <family val="2"/>
    </font>
    <font>
      <b/>
      <sz val="14"/>
      <color indexed="9"/>
      <name val="Calibri"/>
      <family val="2"/>
    </font>
    <font>
      <sz val="11"/>
      <color indexed="48"/>
      <name val="Calibri"/>
      <family val="2"/>
    </font>
    <font>
      <b/>
      <u val="single"/>
      <sz val="11"/>
      <name val="Calibri"/>
      <family val="2"/>
    </font>
    <font>
      <b/>
      <sz val="11"/>
      <name val="Calibri"/>
      <family val="2"/>
    </font>
    <font>
      <u val="single"/>
      <sz val="11"/>
      <name val="Calibri"/>
      <family val="2"/>
    </font>
    <font>
      <i/>
      <sz val="11"/>
      <name val="Calibri"/>
      <family val="2"/>
    </font>
    <font>
      <b/>
      <u val="single"/>
      <sz val="11"/>
      <color indexed="12"/>
      <name val="Calibri"/>
      <family val="2"/>
    </font>
    <font>
      <b/>
      <i/>
      <sz val="11"/>
      <name val="Calibri"/>
      <family val="2"/>
    </font>
    <font>
      <b/>
      <sz val="11"/>
      <color indexed="8"/>
      <name val="Calibri"/>
      <family val="2"/>
    </font>
    <font>
      <b/>
      <sz val="10"/>
      <color indexed="8"/>
      <name val="Calibri"/>
      <family val="2"/>
    </font>
    <font>
      <i/>
      <sz val="11"/>
      <color indexed="8"/>
      <name val="Calibri"/>
      <family val="2"/>
    </font>
    <font>
      <sz val="11"/>
      <color indexed="12"/>
      <name val="Calibri"/>
      <family val="2"/>
    </font>
    <font>
      <i/>
      <sz val="11"/>
      <color indexed="12"/>
      <name val="Calibri"/>
      <family val="2"/>
    </font>
    <font>
      <i/>
      <sz val="9"/>
      <name val="Calibri"/>
      <family val="2"/>
    </font>
    <font>
      <i/>
      <u val="single"/>
      <sz val="9"/>
      <name val="Calibri"/>
      <family val="2"/>
    </font>
    <font>
      <sz val="11"/>
      <color indexed="19"/>
      <name val="Calibri"/>
      <family val="2"/>
    </font>
    <font>
      <i/>
      <sz val="11"/>
      <color indexed="56"/>
      <name val="Calibri"/>
      <family val="2"/>
    </font>
    <font>
      <b/>
      <i/>
      <sz val="14"/>
      <color indexed="9"/>
      <name val="Calibri"/>
      <family val="2"/>
    </font>
    <font>
      <sz val="10"/>
      <color indexed="48"/>
      <name val="Arial"/>
      <family val="2"/>
    </font>
    <font>
      <b/>
      <sz val="11"/>
      <color indexed="9"/>
      <name val="Calibri"/>
      <family val="2"/>
    </font>
    <font>
      <b/>
      <sz val="10"/>
      <color indexed="9"/>
      <name val="Arial"/>
      <family val="2"/>
    </font>
    <font>
      <b/>
      <sz val="10"/>
      <name val="Arial"/>
      <family val="2"/>
    </font>
    <font>
      <sz val="12"/>
      <name val="Arial"/>
      <family val="2"/>
    </font>
    <font>
      <sz val="10"/>
      <color indexed="12"/>
      <name val="Arial"/>
      <family val="2"/>
    </font>
    <font>
      <b/>
      <i/>
      <sz val="10"/>
      <name val="Arial"/>
      <family val="2"/>
    </font>
    <font>
      <i/>
      <sz val="10"/>
      <name val="Arial"/>
      <family val="2"/>
    </font>
    <font>
      <i/>
      <sz val="10"/>
      <color indexed="12"/>
      <name val="Arial"/>
      <family val="2"/>
    </font>
    <font>
      <u val="single"/>
      <sz val="11"/>
      <color indexed="48"/>
      <name val="Calibri"/>
      <family val="2"/>
    </font>
    <font>
      <sz val="10"/>
      <color indexed="9"/>
      <name val="Arial"/>
      <family val="2"/>
    </font>
    <font>
      <sz val="10"/>
      <color indexed="10"/>
      <name val="Arial"/>
      <family val="2"/>
    </font>
    <font>
      <b/>
      <u val="single"/>
      <sz val="10"/>
      <name val="Arial"/>
      <family val="2"/>
    </font>
    <font>
      <u val="single"/>
      <sz val="10"/>
      <color indexed="48"/>
      <name val="Arial"/>
      <family val="2"/>
    </font>
    <font>
      <sz val="10"/>
      <color indexed="30"/>
      <name val="Arial"/>
      <family val="2"/>
    </font>
    <font>
      <sz val="7"/>
      <name val="Times New Roman"/>
      <family val="1"/>
    </font>
    <font>
      <sz val="9"/>
      <name val="Arial"/>
      <family val="2"/>
    </font>
    <font>
      <b/>
      <sz val="11"/>
      <color indexed="40"/>
      <name val="Calibri"/>
      <family val="2"/>
    </font>
    <font>
      <b/>
      <sz val="10"/>
      <color indexed="40"/>
      <name val="Arial"/>
      <family val="2"/>
    </font>
    <font>
      <sz val="10"/>
      <color indexed="40"/>
      <name val="Arial"/>
      <family val="2"/>
    </font>
    <font>
      <sz val="10"/>
      <color indexed="23"/>
      <name val="Arial"/>
      <family val="2"/>
    </font>
    <font>
      <b/>
      <sz val="10"/>
      <color indexed="23"/>
      <name val="Arial"/>
      <family val="2"/>
    </font>
    <font>
      <b/>
      <sz val="10"/>
      <color indexed="10"/>
      <name val="Arial"/>
      <family val="2"/>
    </font>
    <font>
      <sz val="11"/>
      <color indexed="40"/>
      <name val="Calibri"/>
      <family val="2"/>
    </font>
    <font>
      <u val="single"/>
      <sz val="10"/>
      <name val="Arial"/>
      <family val="2"/>
    </font>
    <font>
      <sz val="10"/>
      <color indexed="56"/>
      <name val="Arial"/>
      <family val="2"/>
    </font>
    <font>
      <b/>
      <sz val="11"/>
      <color indexed="10"/>
      <name val="Calibri"/>
      <family val="2"/>
    </font>
    <font>
      <i/>
      <sz val="11"/>
      <color indexed="48"/>
      <name val="Calibri"/>
      <family val="2"/>
    </font>
    <font>
      <i/>
      <sz val="11"/>
      <color indexed="30"/>
      <name val="Calibri"/>
      <family val="2"/>
    </font>
    <font>
      <sz val="11"/>
      <color indexed="30"/>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25"/>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21"/>
      <name val="Calibri Light"/>
      <family val="2"/>
    </font>
    <font>
      <b/>
      <sz val="15"/>
      <color indexed="21"/>
      <name val="Calibri"/>
      <family val="2"/>
    </font>
    <font>
      <b/>
      <sz val="13"/>
      <color indexed="21"/>
      <name val="Calibri"/>
      <family val="2"/>
    </font>
    <font>
      <b/>
      <sz val="11"/>
      <color indexed="21"/>
      <name val="Calibri"/>
      <family val="2"/>
    </font>
    <font>
      <b/>
      <sz val="11"/>
      <color indexed="30"/>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1"/>
      <name val="Arial"/>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u val="single"/>
      <sz val="11"/>
      <color rgb="FF0000FF"/>
      <name val="Calibri"/>
      <family val="2"/>
    </font>
    <font>
      <u val="single"/>
      <sz val="11"/>
      <color rgb="FF0000FF"/>
      <name val="Calibri"/>
      <family val="2"/>
    </font>
    <font>
      <sz val="11"/>
      <color rgb="FF0000FF"/>
      <name val="Calibri"/>
      <family val="2"/>
    </font>
    <font>
      <b/>
      <sz val="11"/>
      <color rgb="FF0070C0"/>
      <name val="Calibri"/>
      <family val="2"/>
    </font>
    <font>
      <u val="single"/>
      <sz val="11"/>
      <color theme="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62"/>
        <bgColor indexed="64"/>
      </patternFill>
    </fill>
    <fill>
      <patternFill patternType="solid">
        <fgColor indexed="52"/>
        <bgColor indexed="64"/>
      </patternFill>
    </fill>
    <fill>
      <patternFill patternType="solid">
        <fgColor indexed="47"/>
        <bgColor indexed="64"/>
      </patternFill>
    </fill>
    <fill>
      <patternFill patternType="solid">
        <fgColor indexed="54"/>
        <bgColor indexed="64"/>
      </patternFill>
    </fill>
    <fill>
      <patternFill patternType="solid">
        <fgColor indexed="21"/>
        <bgColor indexed="64"/>
      </patternFill>
    </fill>
    <fill>
      <patternFill patternType="solid">
        <fgColor indexed="22"/>
        <bgColor indexed="64"/>
      </patternFill>
    </fill>
    <fill>
      <patternFill patternType="solid">
        <fgColor indexed="9"/>
        <bgColor indexed="64"/>
      </patternFill>
    </fill>
  </fills>
  <borders count="9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color indexed="63"/>
      </top>
      <bottom style="medium">
        <color indexed="62"/>
      </bottom>
    </border>
    <border>
      <left style="thin">
        <color indexed="62"/>
      </left>
      <right style="medium">
        <color indexed="62"/>
      </right>
      <top style="medium">
        <color indexed="62"/>
      </top>
      <bottom style="medium">
        <color indexed="62"/>
      </bottom>
    </border>
    <border>
      <left style="medium">
        <color indexed="52"/>
      </left>
      <right style="medium">
        <color indexed="52"/>
      </right>
      <top style="medium">
        <color indexed="52"/>
      </top>
      <bottom>
        <color indexed="63"/>
      </bottom>
    </border>
    <border>
      <left>
        <color indexed="63"/>
      </left>
      <right>
        <color indexed="63"/>
      </right>
      <top style="hair">
        <color indexed="8"/>
      </top>
      <bottom style="hair">
        <color indexed="8"/>
      </bottom>
    </border>
    <border>
      <left style="thin">
        <color indexed="8"/>
      </left>
      <right>
        <color indexed="63"/>
      </right>
      <top style="medium">
        <color indexed="8"/>
      </top>
      <bottom>
        <color indexed="63"/>
      </bottom>
    </border>
    <border>
      <left>
        <color indexed="63"/>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thin">
        <color indexed="8"/>
      </left>
      <right>
        <color indexed="63"/>
      </right>
      <top>
        <color indexed="63"/>
      </top>
      <bottom style="medium">
        <color indexed="8"/>
      </bottom>
    </border>
    <border>
      <left style="medium">
        <color indexed="8"/>
      </left>
      <right>
        <color indexed="63"/>
      </right>
      <top style="medium">
        <color indexed="8"/>
      </top>
      <bottom style="medium">
        <color indexed="8"/>
      </bottom>
    </border>
    <border>
      <left style="thin">
        <color indexed="8"/>
      </left>
      <right style="thin">
        <color indexed="8"/>
      </right>
      <top style="medium">
        <color indexed="8"/>
      </top>
      <bottom style="medium">
        <color indexed="8"/>
      </bottom>
    </border>
    <border>
      <left>
        <color indexed="63"/>
      </left>
      <right style="medium">
        <color indexed="8"/>
      </right>
      <top style="medium">
        <color indexed="8"/>
      </top>
      <bottom style="medium">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medium">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medium">
        <color indexed="8"/>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style="thin">
        <color indexed="8"/>
      </right>
      <top>
        <color indexed="63"/>
      </top>
      <bottom style="medium">
        <color indexed="8"/>
      </bottom>
    </border>
    <border>
      <left style="medium">
        <color indexed="8"/>
      </left>
      <right style="medium">
        <color indexed="8"/>
      </right>
      <top style="medium">
        <color indexed="8"/>
      </top>
      <bottom>
        <color indexed="63"/>
      </bottom>
    </border>
    <border>
      <left style="medium">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style="thin">
        <color indexed="8"/>
      </left>
      <right>
        <color indexed="63"/>
      </right>
      <top style="thin">
        <color indexed="8"/>
      </top>
      <bottom style="medium">
        <color indexed="8"/>
      </bottom>
    </border>
    <border>
      <left>
        <color indexed="63"/>
      </left>
      <right style="medium">
        <color indexed="8"/>
      </right>
      <top style="thin">
        <color indexed="8"/>
      </top>
      <bottom style="medium">
        <color indexed="8"/>
      </bottom>
    </border>
    <border>
      <left>
        <color indexed="63"/>
      </left>
      <right>
        <color indexed="63"/>
      </right>
      <top style="medium">
        <color indexed="8"/>
      </top>
      <bottom style="medium">
        <color indexed="8"/>
      </bottom>
    </border>
    <border>
      <left style="medium">
        <color indexed="8"/>
      </left>
      <right>
        <color indexed="63"/>
      </right>
      <top style="medium">
        <color indexed="8"/>
      </top>
      <bottom style="thin">
        <color indexed="8"/>
      </bottom>
    </border>
    <border>
      <left style="thin">
        <color indexed="8"/>
      </left>
      <right>
        <color indexed="63"/>
      </right>
      <top style="medium">
        <color indexed="8"/>
      </top>
      <bottom style="thin">
        <color indexed="8"/>
      </bottom>
    </border>
    <border>
      <left style="medium">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style="thin">
        <color indexed="8"/>
      </left>
      <right style="thin">
        <color indexed="8"/>
      </right>
      <top>
        <color indexed="63"/>
      </top>
      <bottom style="thin">
        <color indexed="8"/>
      </bottom>
    </border>
    <border>
      <left>
        <color indexed="63"/>
      </left>
      <right style="thin">
        <color indexed="8"/>
      </right>
      <top style="medium">
        <color indexed="8"/>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medium">
        <color indexed="8"/>
      </top>
      <bottom style="medium">
        <color indexed="8"/>
      </bottom>
    </border>
    <border>
      <left>
        <color indexed="63"/>
      </left>
      <right style="thin">
        <color indexed="8"/>
      </right>
      <top style="medium">
        <color indexed="8"/>
      </top>
      <bottom style="medium">
        <color indexed="8"/>
      </bottom>
    </border>
    <border>
      <left style="thin">
        <color indexed="8"/>
      </left>
      <right style="medium">
        <color indexed="8"/>
      </right>
      <top>
        <color indexed="63"/>
      </top>
      <bottom>
        <color indexed="63"/>
      </bottom>
    </border>
    <border>
      <left style="thin">
        <color indexed="8"/>
      </left>
      <right style="medium">
        <color indexed="8"/>
      </right>
      <top style="thin">
        <color indexed="8"/>
      </top>
      <bottom style="thin">
        <color indexed="8"/>
      </bottom>
    </border>
    <border>
      <left style="medium">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style="medium">
        <color indexed="8"/>
      </right>
      <top>
        <color indexed="63"/>
      </top>
      <bottom style="thin">
        <color indexed="8"/>
      </bottom>
    </border>
    <border>
      <left>
        <color indexed="63"/>
      </left>
      <right style="thin">
        <color indexed="8"/>
      </right>
      <top style="thin">
        <color indexed="8"/>
      </top>
      <bottom style="medium">
        <color indexed="8"/>
      </bottom>
    </border>
    <border>
      <left style="medium">
        <color indexed="8"/>
      </left>
      <right>
        <color indexed="63"/>
      </right>
      <top>
        <color indexed="63"/>
      </top>
      <bottom style="thin">
        <color indexed="8"/>
      </bottom>
    </border>
    <border>
      <left>
        <color indexed="63"/>
      </left>
      <right>
        <color indexed="63"/>
      </right>
      <top>
        <color indexed="63"/>
      </top>
      <bottom style="thin">
        <color indexed="8"/>
      </bottom>
    </border>
    <border>
      <left style="medium">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medium">
        <color indexed="8"/>
      </right>
      <top style="thin">
        <color indexed="8"/>
      </top>
      <bottom>
        <color indexed="63"/>
      </bottom>
    </border>
    <border>
      <left style="medium">
        <color indexed="8"/>
      </left>
      <right style="medium">
        <color indexed="8"/>
      </right>
      <top style="medium">
        <color indexed="8"/>
      </top>
      <bottom style="medium">
        <color indexed="8"/>
      </bottom>
    </border>
    <border>
      <left>
        <color indexed="63"/>
      </left>
      <right style="thin">
        <color indexed="8"/>
      </right>
      <top>
        <color indexed="63"/>
      </top>
      <bottom>
        <color indexed="63"/>
      </bottom>
    </border>
    <border>
      <left style="medium">
        <color indexed="8"/>
      </left>
      <right style="thin">
        <color indexed="8"/>
      </right>
      <top>
        <color indexed="63"/>
      </top>
      <bottom>
        <color indexed="63"/>
      </bottom>
    </border>
    <border>
      <left style="medium">
        <color indexed="8"/>
      </left>
      <right style="thin">
        <color indexed="8"/>
      </right>
      <top style="thin">
        <color indexed="8"/>
      </top>
      <bottom style="thin">
        <color indexed="8"/>
      </bottom>
    </border>
    <border>
      <left style="medium">
        <color indexed="8"/>
      </left>
      <right style="thin">
        <color indexed="8"/>
      </right>
      <top style="medium">
        <color indexed="8"/>
      </top>
      <bottom style="thin">
        <color indexed="8"/>
      </bottom>
    </border>
    <border>
      <left style="medium">
        <color indexed="8"/>
      </left>
      <right style="thin">
        <color indexed="8"/>
      </right>
      <top>
        <color indexed="63"/>
      </top>
      <bottom style="thin">
        <color indexed="8"/>
      </bottom>
    </border>
    <border>
      <left style="medium">
        <color indexed="8"/>
      </left>
      <right style="thin">
        <color indexed="8"/>
      </right>
      <top style="thin">
        <color indexed="8"/>
      </top>
      <bottom style="medium">
        <color indexed="8"/>
      </bottom>
    </border>
    <border>
      <left style="medium">
        <color indexed="8"/>
      </left>
      <right style="thin">
        <color indexed="8"/>
      </right>
      <top style="thin">
        <color indexed="8"/>
      </top>
      <bottom>
        <color indexed="63"/>
      </bottom>
    </border>
    <border>
      <left>
        <color indexed="63"/>
      </left>
      <right style="thin">
        <color indexed="8"/>
      </right>
      <top style="medium">
        <color indexed="8"/>
      </top>
      <bottom>
        <color indexed="63"/>
      </bottom>
    </border>
    <border>
      <left style="thin">
        <color indexed="8"/>
      </left>
      <right>
        <color indexed="63"/>
      </right>
      <top>
        <color indexed="63"/>
      </top>
      <bottom style="thin">
        <color indexed="8"/>
      </bottom>
    </border>
    <border>
      <left style="thin">
        <color indexed="8"/>
      </left>
      <right>
        <color indexed="63"/>
      </right>
      <top style="thin">
        <color indexed="8"/>
      </top>
      <bottom>
        <color indexed="63"/>
      </bottom>
    </border>
    <border>
      <left style="thin">
        <color indexed="8"/>
      </left>
      <right style="medium">
        <color indexed="8"/>
      </right>
      <top style="thin">
        <color indexed="8"/>
      </top>
      <bottom>
        <color indexed="63"/>
      </bottom>
    </border>
    <border>
      <left style="medium">
        <color indexed="52"/>
      </left>
      <right style="medium">
        <color indexed="52"/>
      </right>
      <top>
        <color indexed="63"/>
      </top>
      <bottom>
        <color indexed="63"/>
      </bottom>
    </border>
    <border>
      <left style="medium">
        <color indexed="52"/>
      </left>
      <right style="medium">
        <color indexed="52"/>
      </right>
      <top>
        <color indexed="63"/>
      </top>
      <bottom style="medium">
        <color indexed="52"/>
      </bottom>
    </border>
    <border>
      <left>
        <color indexed="63"/>
      </left>
      <right>
        <color indexed="63"/>
      </right>
      <top style="hair">
        <color indexed="8"/>
      </top>
      <bottom>
        <color indexed="63"/>
      </bottom>
    </border>
    <border>
      <left>
        <color indexed="63"/>
      </left>
      <right>
        <color indexed="63"/>
      </right>
      <top>
        <color indexed="63"/>
      </top>
      <bottom style="hair">
        <color indexed="8"/>
      </bottom>
    </border>
    <border>
      <left style="medium">
        <color indexed="8"/>
      </left>
      <right style="medium">
        <color indexed="8"/>
      </right>
      <top>
        <color indexed="63"/>
      </top>
      <bottom style="medium">
        <color indexed="8"/>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3" fillId="2" borderId="0" applyNumberFormat="0" applyBorder="0" applyAlignment="0" applyProtection="0"/>
    <xf numFmtId="0" fontId="93" fillId="3" borderId="0" applyNumberFormat="0" applyBorder="0" applyAlignment="0" applyProtection="0"/>
    <xf numFmtId="0" fontId="93" fillId="4" borderId="0" applyNumberFormat="0" applyBorder="0" applyAlignment="0" applyProtection="0"/>
    <xf numFmtId="0" fontId="93" fillId="5" borderId="0" applyNumberFormat="0" applyBorder="0" applyAlignment="0" applyProtection="0"/>
    <xf numFmtId="0" fontId="93" fillId="6" borderId="0" applyNumberFormat="0" applyBorder="0" applyAlignment="0" applyProtection="0"/>
    <xf numFmtId="0" fontId="93" fillId="7" borderId="0" applyNumberFormat="0" applyBorder="0" applyAlignment="0" applyProtection="0"/>
    <xf numFmtId="0" fontId="93" fillId="8" borderId="0" applyNumberFormat="0" applyBorder="0" applyAlignment="0" applyProtection="0"/>
    <xf numFmtId="0" fontId="93" fillId="9" borderId="0" applyNumberFormat="0" applyBorder="0" applyAlignment="0" applyProtection="0"/>
    <xf numFmtId="0" fontId="93" fillId="10" borderId="0" applyNumberFormat="0" applyBorder="0" applyAlignment="0" applyProtection="0"/>
    <xf numFmtId="0" fontId="93" fillId="11" borderId="0" applyNumberFormat="0" applyBorder="0" applyAlignment="0" applyProtection="0"/>
    <xf numFmtId="0" fontId="93" fillId="12" borderId="0" applyNumberFormat="0" applyBorder="0" applyAlignment="0" applyProtection="0"/>
    <xf numFmtId="0" fontId="93" fillId="13" borderId="0" applyNumberFormat="0" applyBorder="0" applyAlignment="0" applyProtection="0"/>
    <xf numFmtId="0" fontId="93" fillId="14" borderId="0" applyNumberFormat="0" applyBorder="0" applyAlignment="0" applyProtection="0"/>
    <xf numFmtId="0" fontId="93" fillId="15" borderId="0" applyNumberFormat="0" applyBorder="0" applyAlignment="0" applyProtection="0"/>
    <xf numFmtId="0" fontId="93" fillId="16" borderId="0" applyNumberFormat="0" applyBorder="0" applyAlignment="0" applyProtection="0"/>
    <xf numFmtId="0" fontId="93" fillId="17" borderId="0" applyNumberFormat="0" applyBorder="0" applyAlignment="0" applyProtection="0"/>
    <xf numFmtId="0" fontId="93" fillId="18" borderId="0" applyNumberFormat="0" applyBorder="0" applyAlignment="0" applyProtection="0"/>
    <xf numFmtId="0" fontId="93" fillId="19" borderId="0" applyNumberFormat="0" applyBorder="0" applyAlignment="0" applyProtection="0"/>
    <xf numFmtId="0" fontId="94" fillId="20" borderId="0" applyNumberFormat="0" applyBorder="0" applyAlignment="0" applyProtection="0"/>
    <xf numFmtId="0" fontId="94" fillId="21" borderId="0" applyNumberFormat="0" applyBorder="0" applyAlignment="0" applyProtection="0"/>
    <xf numFmtId="0" fontId="94" fillId="22" borderId="0" applyNumberFormat="0" applyBorder="0" applyAlignment="0" applyProtection="0"/>
    <xf numFmtId="0" fontId="94" fillId="23" borderId="0" applyNumberFormat="0" applyBorder="0" applyAlignment="0" applyProtection="0"/>
    <xf numFmtId="0" fontId="94" fillId="24" borderId="0" applyNumberFormat="0" applyBorder="0" applyAlignment="0" applyProtection="0"/>
    <xf numFmtId="0" fontId="94" fillId="25" borderId="0" applyNumberFormat="0" applyBorder="0" applyAlignment="0" applyProtection="0"/>
    <xf numFmtId="0" fontId="95" fillId="0" borderId="0" applyNumberFormat="0" applyFill="0" applyBorder="0" applyAlignment="0" applyProtection="0"/>
    <xf numFmtId="0" fontId="96" fillId="26" borderId="1" applyNumberFormat="0" applyAlignment="0" applyProtection="0"/>
    <xf numFmtId="0" fontId="97" fillId="0" borderId="2" applyNumberFormat="0" applyFill="0" applyAlignment="0" applyProtection="0"/>
    <xf numFmtId="164" fontId="1" fillId="0" borderId="0" applyFill="0" applyBorder="0" applyAlignment="0" applyProtection="0"/>
    <xf numFmtId="0" fontId="98" fillId="27" borderId="1" applyNumberFormat="0" applyAlignment="0" applyProtection="0"/>
    <xf numFmtId="0" fontId="99" fillId="28" borderId="0" applyNumberFormat="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10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01" fillId="2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30" borderId="3" applyNumberFormat="0" applyFont="0" applyAlignment="0" applyProtection="0"/>
    <xf numFmtId="9" fontId="1" fillId="0" borderId="0" applyFill="0" applyBorder="0" applyAlignment="0" applyProtection="0"/>
    <xf numFmtId="9" fontId="1" fillId="0" borderId="0" applyFill="0" applyBorder="0" applyAlignment="0" applyProtection="0"/>
    <xf numFmtId="0" fontId="102" fillId="31" borderId="0" applyNumberFormat="0" applyBorder="0" applyAlignment="0" applyProtection="0"/>
    <xf numFmtId="0" fontId="103" fillId="26" borderId="4" applyNumberFormat="0" applyAlignment="0" applyProtection="0"/>
    <xf numFmtId="0" fontId="0" fillId="0" borderId="0">
      <alignment horizontal="left" wrapText="1"/>
      <protection/>
    </xf>
    <xf numFmtId="0" fontId="104" fillId="0" borderId="0" applyNumberFormat="0" applyFill="0" applyBorder="0" applyAlignment="0" applyProtection="0"/>
    <xf numFmtId="0" fontId="105" fillId="0" borderId="0" applyNumberFormat="0" applyFill="0" applyBorder="0" applyAlignment="0" applyProtection="0"/>
    <xf numFmtId="0" fontId="106" fillId="0" borderId="5" applyNumberFormat="0" applyFill="0" applyAlignment="0" applyProtection="0"/>
    <xf numFmtId="0" fontId="107" fillId="0" borderId="6" applyNumberFormat="0" applyFill="0" applyAlignment="0" applyProtection="0"/>
    <xf numFmtId="0" fontId="108" fillId="0" borderId="7" applyNumberFormat="0" applyFill="0" applyAlignment="0" applyProtection="0"/>
    <xf numFmtId="0" fontId="108" fillId="0" borderId="0" applyNumberFormat="0" applyFill="0" applyBorder="0" applyAlignment="0" applyProtection="0"/>
    <xf numFmtId="0" fontId="109" fillId="0" borderId="8" applyNumberFormat="0" applyFill="0" applyAlignment="0" applyProtection="0"/>
    <xf numFmtId="0" fontId="110" fillId="32" borderId="9" applyNumberFormat="0" applyAlignment="0" applyProtection="0"/>
  </cellStyleXfs>
  <cellXfs count="636">
    <xf numFmtId="0" fontId="0" fillId="0" borderId="0" xfId="0" applyAlignment="1">
      <alignment/>
    </xf>
    <xf numFmtId="0" fontId="4" fillId="0" borderId="0" xfId="0" applyFont="1" applyAlignment="1">
      <alignment/>
    </xf>
    <xf numFmtId="0" fontId="5" fillId="0" borderId="0" xfId="0" applyFont="1" applyBorder="1" applyAlignment="1">
      <alignment horizontal="left" vertical="center"/>
    </xf>
    <xf numFmtId="0" fontId="6" fillId="0" borderId="0" xfId="0" applyFont="1" applyAlignment="1">
      <alignment horizontal="center" vertical="center"/>
    </xf>
    <xf numFmtId="0" fontId="7" fillId="0" borderId="0" xfId="0" applyFont="1" applyAlignment="1">
      <alignment vertical="center" wrapText="1"/>
    </xf>
    <xf numFmtId="0" fontId="8" fillId="0" borderId="0" xfId="0" applyFont="1" applyAlignment="1">
      <alignment horizontal="left" vertical="center" wrapText="1"/>
    </xf>
    <xf numFmtId="0" fontId="9" fillId="0" borderId="0" xfId="0" applyFont="1" applyFill="1" applyAlignment="1">
      <alignment wrapText="1"/>
    </xf>
    <xf numFmtId="0" fontId="7" fillId="0" borderId="0" xfId="0" applyFont="1" applyAlignment="1">
      <alignment horizontal="left" vertical="center" wrapText="1"/>
    </xf>
    <xf numFmtId="0" fontId="10" fillId="0" borderId="0" xfId="0" applyFont="1" applyAlignment="1">
      <alignment horizontal="left" vertical="center" wrapText="1"/>
    </xf>
    <xf numFmtId="0" fontId="11" fillId="0" borderId="0" xfId="0" applyFont="1" applyAlignment="1">
      <alignment vertical="center" wrapText="1"/>
    </xf>
    <xf numFmtId="0" fontId="12" fillId="0" borderId="0" xfId="0" applyFont="1" applyAlignment="1">
      <alignment horizontal="left" vertical="center" wrapText="1"/>
    </xf>
    <xf numFmtId="0" fontId="12" fillId="0" borderId="0" xfId="0" applyFont="1" applyAlignment="1">
      <alignment wrapText="1"/>
    </xf>
    <xf numFmtId="0" fontId="9" fillId="0" borderId="0" xfId="0" applyFont="1" applyAlignment="1">
      <alignment vertical="center" wrapText="1"/>
    </xf>
    <xf numFmtId="0" fontId="13" fillId="0" borderId="0" xfId="0" applyFont="1" applyAlignment="1">
      <alignment vertical="center" wrapText="1"/>
    </xf>
    <xf numFmtId="0" fontId="9" fillId="0" borderId="0" xfId="0" applyFont="1" applyAlignment="1">
      <alignment wrapText="1"/>
    </xf>
    <xf numFmtId="0" fontId="12" fillId="0" borderId="0" xfId="0" applyFont="1" applyAlignment="1">
      <alignment vertical="center" wrapText="1"/>
    </xf>
    <xf numFmtId="0" fontId="12" fillId="0" borderId="0" xfId="0" applyFont="1" applyFill="1" applyAlignment="1">
      <alignment wrapText="1"/>
    </xf>
    <xf numFmtId="0" fontId="15" fillId="0" borderId="10" xfId="0" applyFont="1" applyBorder="1" applyAlignment="1">
      <alignment/>
    </xf>
    <xf numFmtId="0" fontId="15" fillId="0" borderId="11" xfId="0" applyFont="1" applyBorder="1" applyAlignment="1">
      <alignment/>
    </xf>
    <xf numFmtId="0" fontId="15" fillId="0" borderId="12" xfId="0" applyFont="1" applyBorder="1" applyAlignment="1">
      <alignment/>
    </xf>
    <xf numFmtId="0" fontId="15" fillId="0" borderId="13" xfId="0" applyFont="1" applyBorder="1" applyAlignment="1">
      <alignment/>
    </xf>
    <xf numFmtId="0" fontId="15" fillId="0" borderId="0" xfId="0" applyFont="1" applyBorder="1" applyAlignment="1">
      <alignment/>
    </xf>
    <xf numFmtId="0" fontId="15" fillId="0" borderId="14" xfId="0" applyFont="1" applyBorder="1" applyAlignment="1">
      <alignment/>
    </xf>
    <xf numFmtId="0" fontId="16" fillId="0" borderId="0" xfId="0" applyFont="1" applyBorder="1" applyAlignment="1">
      <alignment horizontal="center"/>
    </xf>
    <xf numFmtId="0" fontId="5" fillId="0" borderId="0" xfId="0" applyFont="1" applyBorder="1" applyAlignment="1">
      <alignment horizontal="center" vertical="center"/>
    </xf>
    <xf numFmtId="0" fontId="17" fillId="0" borderId="0" xfId="0" applyFont="1" applyFill="1" applyBorder="1" applyAlignment="1">
      <alignment horizontal="center" vertical="center"/>
    </xf>
    <xf numFmtId="0" fontId="18" fillId="0" borderId="0" xfId="0" applyFont="1" applyBorder="1" applyAlignment="1">
      <alignment horizontal="center" vertical="center"/>
    </xf>
    <xf numFmtId="0" fontId="19" fillId="0" borderId="0" xfId="0" applyFont="1" applyBorder="1" applyAlignment="1">
      <alignment/>
    </xf>
    <xf numFmtId="0" fontId="20" fillId="0" borderId="0" xfId="0" applyFont="1" applyBorder="1" applyAlignment="1">
      <alignment horizontal="center" vertical="center"/>
    </xf>
    <xf numFmtId="0" fontId="21" fillId="0" borderId="0" xfId="0" applyFont="1" applyBorder="1" applyAlignment="1">
      <alignment horizontal="right" vertical="center"/>
    </xf>
    <xf numFmtId="0" fontId="21" fillId="0" borderId="0" xfId="0" applyFont="1" applyBorder="1" applyAlignment="1">
      <alignment horizontal="center" vertical="center"/>
    </xf>
    <xf numFmtId="0" fontId="23" fillId="0" borderId="0" xfId="0" applyFont="1" applyBorder="1" applyAlignment="1">
      <alignment horizontal="center"/>
    </xf>
    <xf numFmtId="0" fontId="24" fillId="0" borderId="0" xfId="0" applyFont="1" applyBorder="1" applyAlignment="1">
      <alignment/>
    </xf>
    <xf numFmtId="0" fontId="4" fillId="0" borderId="0" xfId="0" applyFont="1" applyAlignment="1">
      <alignment/>
    </xf>
    <xf numFmtId="0" fontId="25" fillId="0" borderId="0" xfId="45" applyFont="1" applyFill="1" applyBorder="1" applyAlignment="1" applyProtection="1">
      <alignment/>
      <protection/>
    </xf>
    <xf numFmtId="0" fontId="15" fillId="0" borderId="15" xfId="0" applyFont="1" applyBorder="1" applyAlignment="1">
      <alignment/>
    </xf>
    <xf numFmtId="0" fontId="15" fillId="0" borderId="16" xfId="0" applyFont="1" applyBorder="1" applyAlignment="1">
      <alignment/>
    </xf>
    <xf numFmtId="0" fontId="15" fillId="0" borderId="17" xfId="0" applyFont="1" applyBorder="1" applyAlignment="1">
      <alignment/>
    </xf>
    <xf numFmtId="0" fontId="28"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5" fillId="0" borderId="0" xfId="0" applyFont="1" applyFill="1" applyBorder="1" applyAlignment="1">
      <alignment horizontal="left" vertical="center"/>
    </xf>
    <xf numFmtId="0" fontId="4" fillId="0" borderId="18" xfId="0" applyFont="1" applyFill="1" applyBorder="1" applyAlignment="1">
      <alignment horizontal="center" vertical="center" wrapText="1"/>
    </xf>
    <xf numFmtId="0" fontId="30" fillId="0" borderId="0" xfId="0" applyFont="1" applyFill="1" applyBorder="1" applyAlignment="1">
      <alignment vertical="center" wrapText="1"/>
    </xf>
    <xf numFmtId="0" fontId="30" fillId="33" borderId="0" xfId="0" applyFont="1" applyFill="1" applyBorder="1" applyAlignment="1">
      <alignment horizontal="center" vertical="center" wrapText="1"/>
    </xf>
    <xf numFmtId="0" fontId="31" fillId="0" borderId="19" xfId="0" applyFont="1" applyFill="1" applyBorder="1" applyAlignment="1" applyProtection="1">
      <alignment horizontal="center" vertical="center" wrapText="1"/>
      <protection/>
    </xf>
    <xf numFmtId="0" fontId="30" fillId="0" borderId="0" xfId="0" applyFont="1" applyFill="1" applyBorder="1" applyAlignment="1">
      <alignment horizontal="center" vertical="center" wrapText="1"/>
    </xf>
    <xf numFmtId="0" fontId="30" fillId="34" borderId="2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26" fillId="0" borderId="0" xfId="45" applyFill="1" applyBorder="1" applyAlignment="1" applyProtection="1">
      <alignment horizontal="center" vertical="center" wrapText="1"/>
      <protection/>
    </xf>
    <xf numFmtId="0" fontId="30" fillId="34" borderId="0" xfId="0" applyFont="1" applyFill="1" applyBorder="1" applyAlignment="1">
      <alignment horizontal="center" vertical="center" wrapText="1"/>
    </xf>
    <xf numFmtId="0" fontId="32" fillId="34" borderId="0" xfId="0" applyFont="1" applyFill="1" applyBorder="1" applyAlignment="1">
      <alignment horizontal="center" vertical="center" wrapText="1"/>
    </xf>
    <xf numFmtId="0" fontId="4" fillId="34"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165" fontId="28" fillId="0" borderId="0" xfId="0" applyNumberFormat="1" applyFont="1" applyFill="1" applyBorder="1" applyAlignment="1">
      <alignment horizontal="center" vertical="center" wrapText="1"/>
    </xf>
    <xf numFmtId="0" fontId="35" fillId="0" borderId="0" xfId="0" applyFont="1" applyFill="1" applyBorder="1" applyAlignment="1">
      <alignment horizontal="center" vertical="center" wrapText="1"/>
    </xf>
    <xf numFmtId="0" fontId="36" fillId="0" borderId="0" xfId="45" applyFont="1" applyFill="1" applyBorder="1" applyAlignment="1" applyProtection="1">
      <alignment horizontal="center" vertical="center" wrapText="1"/>
      <protection/>
    </xf>
    <xf numFmtId="0" fontId="31" fillId="0" borderId="0" xfId="0" applyFont="1" applyFill="1" applyBorder="1" applyAlignment="1" applyProtection="1">
      <alignment horizontal="center" vertical="center" wrapText="1"/>
      <protection/>
    </xf>
    <xf numFmtId="0" fontId="26" fillId="0" borderId="0" xfId="45" applyFont="1" applyFill="1" applyBorder="1" applyAlignment="1" applyProtection="1">
      <alignment vertical="center" wrapText="1"/>
      <protection/>
    </xf>
    <xf numFmtId="0" fontId="33" fillId="35" borderId="0" xfId="0" applyFont="1" applyFill="1" applyBorder="1" applyAlignment="1">
      <alignment horizontal="center" vertical="center" wrapText="1"/>
    </xf>
    <xf numFmtId="0" fontId="37" fillId="35" borderId="0" xfId="0" applyFont="1" applyFill="1" applyBorder="1" applyAlignment="1">
      <alignment horizontal="center" vertical="center" wrapText="1"/>
    </xf>
    <xf numFmtId="0" fontId="32" fillId="35" borderId="0" xfId="0" applyFont="1" applyFill="1" applyBorder="1" applyAlignment="1">
      <alignment horizontal="center" vertical="center" wrapText="1"/>
    </xf>
    <xf numFmtId="0" fontId="38" fillId="35" borderId="0" xfId="0" applyFont="1" applyFill="1" applyBorder="1" applyAlignment="1">
      <alignment horizontal="center" vertical="center" wrapText="1"/>
    </xf>
    <xf numFmtId="3" fontId="31" fillId="0" borderId="0" xfId="0" applyNumberFormat="1" applyFont="1" applyFill="1" applyBorder="1" applyAlignment="1" applyProtection="1">
      <alignment horizontal="center" vertical="center" wrapText="1"/>
      <protection/>
    </xf>
    <xf numFmtId="3" fontId="31" fillId="0" borderId="0" xfId="53" applyNumberFormat="1" applyFont="1" applyFill="1" applyBorder="1" applyAlignment="1" applyProtection="1">
      <alignment horizontal="center"/>
      <protection/>
    </xf>
    <xf numFmtId="0" fontId="31" fillId="0" borderId="0" xfId="0" applyFont="1" applyFill="1" applyBorder="1" applyAlignment="1">
      <alignment horizontal="center" vertical="center" wrapText="1"/>
    </xf>
    <xf numFmtId="9" fontId="31" fillId="0" borderId="0" xfId="0" applyNumberFormat="1" applyFont="1" applyFill="1" applyBorder="1" applyAlignment="1" applyProtection="1">
      <alignment horizontal="center" vertical="center" wrapText="1"/>
      <protection/>
    </xf>
    <xf numFmtId="9" fontId="28" fillId="0" borderId="0" xfId="59" applyFont="1" applyFill="1" applyBorder="1" applyAlignment="1" applyProtection="1">
      <alignment horizontal="center" vertical="center" wrapText="1"/>
      <protection/>
    </xf>
    <xf numFmtId="3" fontId="28" fillId="0" borderId="0" xfId="0" applyNumberFormat="1" applyFont="1" applyFill="1" applyBorder="1" applyAlignment="1">
      <alignment horizontal="center" vertical="center" wrapText="1"/>
    </xf>
    <xf numFmtId="10" fontId="28" fillId="0" borderId="0" xfId="0" applyNumberFormat="1" applyFont="1" applyFill="1" applyBorder="1" applyAlignment="1">
      <alignment horizontal="center" vertical="center" wrapText="1"/>
    </xf>
    <xf numFmtId="0" fontId="28" fillId="0" borderId="0" xfId="0" applyFont="1" applyFill="1" applyBorder="1" applyAlignment="1">
      <alignment horizontal="right" vertical="center" wrapText="1"/>
    </xf>
    <xf numFmtId="0" fontId="35" fillId="0" borderId="0" xfId="0" applyFont="1" applyFill="1" applyBorder="1" applyAlignment="1">
      <alignment horizontal="right" vertical="center" wrapText="1"/>
    </xf>
    <xf numFmtId="0" fontId="39" fillId="35" borderId="0" xfId="0" applyFont="1" applyFill="1" applyBorder="1" applyAlignment="1">
      <alignment horizontal="center" vertical="center" wrapText="1"/>
    </xf>
    <xf numFmtId="1" fontId="31" fillId="0" borderId="0" xfId="0" applyNumberFormat="1" applyFont="1" applyFill="1" applyBorder="1" applyAlignment="1" applyProtection="1">
      <alignment horizontal="center" vertical="center" wrapText="1"/>
      <protection/>
    </xf>
    <xf numFmtId="0" fontId="38" fillId="0" borderId="0" xfId="0" applyFont="1" applyFill="1" applyBorder="1" applyAlignment="1">
      <alignment horizontal="center" vertical="center" wrapText="1"/>
    </xf>
    <xf numFmtId="0" fontId="4" fillId="0" borderId="0" xfId="0" applyFont="1" applyFill="1" applyBorder="1" applyAlignment="1">
      <alignment horizontal="right" vertical="center" wrapText="1"/>
    </xf>
    <xf numFmtId="10" fontId="28" fillId="0" borderId="0" xfId="59" applyNumberFormat="1" applyFont="1" applyFill="1" applyBorder="1" applyAlignment="1" applyProtection="1">
      <alignment horizontal="center" vertical="center" wrapText="1"/>
      <protection/>
    </xf>
    <xf numFmtId="0" fontId="40" fillId="0" borderId="0" xfId="0" applyFont="1" applyFill="1" applyBorder="1" applyAlignment="1">
      <alignment horizontal="right" vertical="center" wrapText="1"/>
    </xf>
    <xf numFmtId="3" fontId="31" fillId="0" borderId="0" xfId="0" applyNumberFormat="1" applyFont="1" applyFill="1" applyBorder="1" applyAlignment="1">
      <alignment horizontal="center" vertical="center" wrapText="1"/>
    </xf>
    <xf numFmtId="1" fontId="28" fillId="0" borderId="0" xfId="0" applyNumberFormat="1" applyFont="1" applyFill="1" applyBorder="1" applyAlignment="1">
      <alignment horizontal="center" vertical="center" wrapText="1"/>
    </xf>
    <xf numFmtId="3" fontId="28" fillId="0" borderId="0" xfId="0" applyNumberFormat="1" applyFont="1" applyFill="1" applyBorder="1" applyAlignment="1" applyProtection="1">
      <alignment horizontal="center" vertical="center" wrapText="1"/>
      <protection/>
    </xf>
    <xf numFmtId="0" fontId="0" fillId="0" borderId="0" xfId="0" applyFont="1" applyFill="1" applyBorder="1" applyAlignment="1">
      <alignment horizontal="center" vertical="center" wrapText="1"/>
    </xf>
    <xf numFmtId="9" fontId="4" fillId="0" borderId="0" xfId="59" applyFont="1" applyFill="1" applyBorder="1" applyAlignment="1" applyProtection="1">
      <alignment horizontal="center" vertical="center" wrapText="1"/>
      <protection/>
    </xf>
    <xf numFmtId="3" fontId="4" fillId="0" borderId="0" xfId="0" applyNumberFormat="1" applyFont="1" applyFill="1" applyBorder="1" applyAlignment="1">
      <alignment horizontal="center" vertical="center" wrapText="1"/>
    </xf>
    <xf numFmtId="0" fontId="41" fillId="0" borderId="0" xfId="0" applyFont="1" applyFill="1" applyBorder="1" applyAlignment="1" applyProtection="1">
      <alignment horizontal="center" vertical="center" wrapText="1"/>
      <protection/>
    </xf>
    <xf numFmtId="0" fontId="41" fillId="0" borderId="0"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28" fillId="0" borderId="0" xfId="0" applyFont="1" applyFill="1" applyBorder="1" applyAlignment="1" applyProtection="1">
      <alignment horizontal="center" vertical="center" wrapText="1"/>
      <protection/>
    </xf>
    <xf numFmtId="0" fontId="28" fillId="0" borderId="0" xfId="0" applyFont="1" applyFill="1" applyBorder="1" applyAlignment="1">
      <alignment horizontal="center"/>
    </xf>
    <xf numFmtId="0" fontId="43" fillId="0" borderId="0" xfId="0" applyFont="1" applyFill="1" applyBorder="1" applyAlignment="1">
      <alignment horizontal="left" vertical="center"/>
    </xf>
    <xf numFmtId="0" fontId="43" fillId="0" borderId="0"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27" fillId="0" borderId="0" xfId="45" applyFont="1" applyFill="1" applyBorder="1" applyAlignment="1" applyProtection="1">
      <alignment horizontal="center" vertical="center" wrapText="1"/>
      <protection/>
    </xf>
    <xf numFmtId="0" fontId="45" fillId="0" borderId="0" xfId="0" applyFont="1" applyFill="1" applyBorder="1" applyAlignment="1">
      <alignment horizontal="center" vertical="center" wrapText="1"/>
    </xf>
    <xf numFmtId="0" fontId="26" fillId="0" borderId="0" xfId="45" applyFill="1" applyBorder="1" applyAlignment="1" applyProtection="1">
      <alignment horizontal="center"/>
      <protection/>
    </xf>
    <xf numFmtId="0" fontId="46" fillId="0" borderId="0"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xf>
    <xf numFmtId="0" fontId="29" fillId="0" borderId="0" xfId="0" applyFont="1" applyFill="1" applyBorder="1" applyAlignment="1" applyProtection="1">
      <alignment horizontal="center" vertical="center" wrapText="1"/>
      <protection/>
    </xf>
    <xf numFmtId="0" fontId="5" fillId="0" borderId="0" xfId="0" applyFont="1" applyFill="1" applyBorder="1" applyAlignment="1" applyProtection="1">
      <alignment horizontal="left" vertical="center"/>
      <protection/>
    </xf>
    <xf numFmtId="0" fontId="17" fillId="0" borderId="0" xfId="0" applyFont="1" applyFill="1" applyBorder="1" applyAlignment="1" applyProtection="1">
      <alignment horizontal="center" vertical="center"/>
      <protection/>
    </xf>
    <xf numFmtId="0" fontId="30" fillId="0" borderId="0" xfId="0" applyFont="1" applyFill="1" applyBorder="1" applyAlignment="1" applyProtection="1">
      <alignment vertical="center" wrapText="1"/>
      <protection/>
    </xf>
    <xf numFmtId="0" fontId="30" fillId="33" borderId="0" xfId="0" applyFont="1" applyFill="1" applyBorder="1" applyAlignment="1" applyProtection="1">
      <alignment horizontal="center" vertical="center" wrapText="1"/>
      <protection/>
    </xf>
    <xf numFmtId="0" fontId="28" fillId="0" borderId="19" xfId="0" applyFont="1" applyFill="1" applyBorder="1" applyAlignment="1" applyProtection="1">
      <alignment horizontal="center" vertical="center" wrapText="1"/>
      <protection/>
    </xf>
    <xf numFmtId="0" fontId="30" fillId="0" borderId="0" xfId="0" applyFont="1" applyFill="1" applyBorder="1" applyAlignment="1" applyProtection="1">
      <alignment horizontal="center" vertical="center" wrapText="1"/>
      <protection/>
    </xf>
    <xf numFmtId="0" fontId="30" fillId="34" borderId="20" xfId="0" applyFont="1" applyFill="1" applyBorder="1" applyAlignment="1" applyProtection="1">
      <alignment horizontal="center" vertical="center" wrapText="1"/>
      <protection/>
    </xf>
    <xf numFmtId="0" fontId="32" fillId="0" borderId="0" xfId="0" applyFont="1" applyFill="1" applyBorder="1" applyAlignment="1" applyProtection="1">
      <alignment horizontal="center" vertical="center" wrapText="1"/>
      <protection/>
    </xf>
    <xf numFmtId="0" fontId="30" fillId="34" borderId="0" xfId="0" applyFont="1" applyFill="1" applyBorder="1" applyAlignment="1" applyProtection="1">
      <alignment horizontal="center" vertical="center" wrapText="1"/>
      <protection/>
    </xf>
    <xf numFmtId="0" fontId="32" fillId="34" borderId="0" xfId="0" applyFont="1" applyFill="1" applyBorder="1" applyAlignment="1" applyProtection="1">
      <alignment horizontal="center" vertical="center" wrapText="1"/>
      <protection/>
    </xf>
    <xf numFmtId="0" fontId="4" fillId="34" borderId="0" xfId="0" applyFont="1" applyFill="1" applyBorder="1" applyAlignment="1" applyProtection="1">
      <alignment horizontal="center" vertical="center" wrapText="1"/>
      <protection/>
    </xf>
    <xf numFmtId="0" fontId="33" fillId="35" borderId="0" xfId="0" applyFont="1" applyFill="1" applyBorder="1" applyAlignment="1" applyProtection="1">
      <alignment horizontal="center" vertical="center" wrapText="1"/>
      <protection/>
    </xf>
    <xf numFmtId="0" fontId="38" fillId="35" borderId="0" xfId="0" applyFont="1" applyFill="1" applyBorder="1" applyAlignment="1" applyProtection="1">
      <alignment horizontal="center" vertical="center" wrapText="1"/>
      <protection/>
    </xf>
    <xf numFmtId="10" fontId="28" fillId="0" borderId="0" xfId="0" applyNumberFormat="1" applyFont="1" applyFill="1" applyBorder="1" applyAlignment="1" applyProtection="1">
      <alignment horizontal="center" vertical="center" wrapText="1"/>
      <protection/>
    </xf>
    <xf numFmtId="0" fontId="28" fillId="0" borderId="0" xfId="0" applyFont="1" applyFill="1" applyBorder="1" applyAlignment="1" applyProtection="1">
      <alignment horizontal="right" vertical="center" wrapText="1"/>
      <protection/>
    </xf>
    <xf numFmtId="0" fontId="35" fillId="0" borderId="0" xfId="0" applyFont="1" applyFill="1" applyBorder="1" applyAlignment="1" applyProtection="1">
      <alignment horizontal="right" vertical="center" wrapText="1"/>
      <protection/>
    </xf>
    <xf numFmtId="0" fontId="37" fillId="35" borderId="0" xfId="0" applyFont="1" applyFill="1" applyBorder="1" applyAlignment="1" applyProtection="1">
      <alignment horizontal="center" vertical="center" wrapText="1"/>
      <protection/>
    </xf>
    <xf numFmtId="0" fontId="32" fillId="35" borderId="0" xfId="0" applyFont="1" applyFill="1" applyBorder="1" applyAlignment="1" applyProtection="1">
      <alignment horizontal="center" vertical="center" wrapText="1"/>
      <protection/>
    </xf>
    <xf numFmtId="0" fontId="35" fillId="0" borderId="0" xfId="0" applyFont="1" applyFill="1" applyBorder="1" applyAlignment="1" applyProtection="1">
      <alignment horizontal="center" vertical="center" wrapText="1"/>
      <protection/>
    </xf>
    <xf numFmtId="3" fontId="31" fillId="0" borderId="0" xfId="45" applyNumberFormat="1" applyFont="1" applyFill="1" applyBorder="1" applyAlignment="1" applyProtection="1">
      <alignment horizontal="center" vertical="center" wrapText="1"/>
      <protection/>
    </xf>
    <xf numFmtId="10" fontId="31" fillId="0" borderId="0" xfId="0" applyNumberFormat="1" applyFont="1" applyFill="1" applyBorder="1" applyAlignment="1" applyProtection="1">
      <alignment horizontal="center" vertical="center" wrapText="1"/>
      <protection/>
    </xf>
    <xf numFmtId="9" fontId="28" fillId="0" borderId="0" xfId="0" applyNumberFormat="1" applyFont="1" applyFill="1" applyBorder="1" applyAlignment="1" applyProtection="1">
      <alignment horizontal="center" vertical="center" wrapText="1"/>
      <protection/>
    </xf>
    <xf numFmtId="166" fontId="28" fillId="0" borderId="0" xfId="59" applyNumberFormat="1" applyFont="1" applyFill="1" applyBorder="1" applyAlignment="1" applyProtection="1">
      <alignment horizontal="center" vertical="center" wrapText="1"/>
      <protection/>
    </xf>
    <xf numFmtId="0" fontId="34" fillId="0" borderId="0" xfId="0" applyFont="1" applyFill="1" applyBorder="1" applyAlignment="1" applyProtection="1">
      <alignment horizontal="center" vertical="center" wrapText="1"/>
      <protection/>
    </xf>
    <xf numFmtId="166" fontId="34" fillId="0" borderId="0" xfId="59" applyNumberFormat="1" applyFont="1" applyFill="1" applyBorder="1" applyAlignment="1" applyProtection="1">
      <alignment horizontal="center" vertical="center" wrapText="1"/>
      <protection/>
    </xf>
    <xf numFmtId="166" fontId="31" fillId="0" borderId="0" xfId="0" applyNumberFormat="1" applyFont="1" applyFill="1" applyBorder="1" applyAlignment="1" applyProtection="1">
      <alignment horizontal="center" vertical="center" wrapText="1"/>
      <protection/>
    </xf>
    <xf numFmtId="166" fontId="4" fillId="0" borderId="0" xfId="59" applyNumberFormat="1" applyFont="1" applyFill="1" applyBorder="1" applyAlignment="1" applyProtection="1">
      <alignment horizontal="center" vertical="center" wrapText="1"/>
      <protection/>
    </xf>
    <xf numFmtId="166" fontId="28" fillId="0" borderId="0" xfId="0" applyNumberFormat="1" applyFont="1" applyFill="1" applyBorder="1" applyAlignment="1" applyProtection="1">
      <alignment horizontal="center" vertical="center" wrapText="1"/>
      <protection/>
    </xf>
    <xf numFmtId="0" fontId="35" fillId="0" borderId="0" xfId="56" applyFont="1" applyFill="1" applyBorder="1" applyAlignment="1" applyProtection="1">
      <alignment horizontal="right" vertical="center" wrapText="1"/>
      <protection/>
    </xf>
    <xf numFmtId="9" fontId="35" fillId="0" borderId="0" xfId="59" applyFont="1" applyFill="1" applyBorder="1" applyAlignment="1" applyProtection="1">
      <alignment horizontal="center" vertical="center" wrapText="1"/>
      <protection/>
    </xf>
    <xf numFmtId="0" fontId="33" fillId="36" borderId="0" xfId="0" applyFont="1" applyFill="1" applyBorder="1" applyAlignment="1" applyProtection="1">
      <alignment horizontal="center" vertical="center" wrapText="1"/>
      <protection/>
    </xf>
    <xf numFmtId="0" fontId="47" fillId="36" borderId="0" xfId="0" applyFont="1" applyFill="1" applyBorder="1" applyAlignment="1" applyProtection="1">
      <alignment horizontal="center" vertical="center" wrapText="1"/>
      <protection/>
    </xf>
    <xf numFmtId="0" fontId="38" fillId="36" borderId="0" xfId="0" applyFont="1" applyFill="1" applyBorder="1" applyAlignment="1" applyProtection="1">
      <alignment horizontal="center" vertical="center" wrapText="1"/>
      <protection/>
    </xf>
    <xf numFmtId="0" fontId="33" fillId="0" borderId="0" xfId="0" applyFont="1" applyFill="1" applyBorder="1" applyAlignment="1" applyProtection="1">
      <alignment horizontal="center" vertical="center" wrapText="1"/>
      <protection/>
    </xf>
    <xf numFmtId="0" fontId="38" fillId="0" borderId="0" xfId="0" applyFont="1" applyFill="1" applyBorder="1" applyAlignment="1" applyProtection="1">
      <alignment horizontal="center" vertical="center" wrapText="1"/>
      <protection/>
    </xf>
    <xf numFmtId="0" fontId="37" fillId="0" borderId="0" xfId="0" applyFont="1" applyFill="1" applyBorder="1" applyAlignment="1" applyProtection="1">
      <alignment horizontal="center" vertical="center" wrapText="1"/>
      <protection/>
    </xf>
    <xf numFmtId="3" fontId="31" fillId="0" borderId="0" xfId="0" applyNumberFormat="1" applyFont="1" applyFill="1" applyBorder="1" applyAlignment="1" applyProtection="1">
      <alignment horizontal="center" wrapText="1"/>
      <protection/>
    </xf>
    <xf numFmtId="166" fontId="31" fillId="0" borderId="0" xfId="59" applyNumberFormat="1" applyFont="1" applyFill="1" applyBorder="1" applyAlignment="1" applyProtection="1">
      <alignment horizontal="center" vertical="center" wrapText="1"/>
      <protection/>
    </xf>
    <xf numFmtId="9" fontId="31" fillId="0" borderId="0" xfId="59" applyFont="1" applyFill="1" applyBorder="1" applyAlignment="1" applyProtection="1">
      <alignment horizontal="center" vertical="center" wrapText="1"/>
      <protection/>
    </xf>
    <xf numFmtId="9" fontId="48" fillId="0" borderId="0" xfId="59" applyFont="1" applyFill="1" applyBorder="1" applyAlignment="1" applyProtection="1">
      <alignment horizontal="center" vertical="center" wrapText="1"/>
      <protection/>
    </xf>
    <xf numFmtId="0" fontId="4" fillId="0" borderId="0" xfId="0" applyFont="1" applyFill="1" applyBorder="1" applyAlignment="1">
      <alignment/>
    </xf>
    <xf numFmtId="0" fontId="0" fillId="0" borderId="0" xfId="0" applyFill="1" applyBorder="1" applyAlignment="1">
      <alignment/>
    </xf>
    <xf numFmtId="0" fontId="4" fillId="0" borderId="0" xfId="0" applyFont="1" applyFill="1" applyBorder="1" applyAlignment="1">
      <alignment horizontal="left" vertical="center"/>
    </xf>
    <xf numFmtId="0" fontId="4" fillId="0" borderId="0" xfId="0" applyFont="1" applyFill="1" applyBorder="1" applyAlignment="1">
      <alignment horizontal="left" vertical="center" wrapText="1"/>
    </xf>
    <xf numFmtId="0" fontId="49" fillId="34" borderId="0" xfId="0" applyFont="1" applyFill="1" applyBorder="1" applyAlignment="1">
      <alignment horizontal="center" vertical="center" wrapText="1"/>
    </xf>
    <xf numFmtId="0" fontId="0" fillId="0" borderId="21" xfId="0" applyFont="1" applyBorder="1" applyAlignment="1">
      <alignment horizontal="center"/>
    </xf>
    <xf numFmtId="0" fontId="33" fillId="0" borderId="21" xfId="0" applyFont="1" applyFill="1" applyBorder="1" applyAlignment="1">
      <alignment horizontal="center" vertical="center" wrapText="1"/>
    </xf>
    <xf numFmtId="0" fontId="28" fillId="0" borderId="21" xfId="0" applyFont="1" applyFill="1" applyBorder="1" applyAlignment="1" applyProtection="1">
      <alignment vertical="center" wrapText="1"/>
      <protection/>
    </xf>
    <xf numFmtId="0" fontId="35" fillId="0" borderId="21"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0" fillId="34" borderId="21" xfId="0" applyFont="1" applyFill="1" applyBorder="1" applyAlignment="1">
      <alignment horizontal="center" vertical="center" wrapText="1"/>
    </xf>
    <xf numFmtId="0" fontId="49" fillId="34" borderId="21" xfId="0" applyFont="1" applyFill="1" applyBorder="1" applyAlignment="1">
      <alignment horizontal="center" vertical="center" wrapText="1"/>
    </xf>
    <xf numFmtId="0" fontId="4" fillId="0" borderId="21" xfId="0" applyFont="1" applyBorder="1" applyAlignment="1">
      <alignment/>
    </xf>
    <xf numFmtId="0" fontId="0" fillId="0" borderId="0" xfId="53" applyAlignment="1">
      <alignment horizontal="center"/>
      <protection/>
    </xf>
    <xf numFmtId="0" fontId="0" fillId="0" borderId="0" xfId="53">
      <alignment/>
      <protection/>
    </xf>
    <xf numFmtId="0" fontId="0" fillId="37" borderId="0" xfId="53" applyFill="1" applyAlignment="1">
      <alignment horizontal="right"/>
      <protection/>
    </xf>
    <xf numFmtId="0" fontId="50" fillId="37" borderId="0" xfId="53" applyFont="1" applyFill="1">
      <alignment/>
      <protection/>
    </xf>
    <xf numFmtId="0" fontId="0" fillId="37" borderId="0" xfId="53" applyFill="1">
      <alignment/>
      <protection/>
    </xf>
    <xf numFmtId="0" fontId="0" fillId="0" borderId="0" xfId="53" applyFill="1">
      <alignment/>
      <protection/>
    </xf>
    <xf numFmtId="0" fontId="51" fillId="0" borderId="0" xfId="53" applyFont="1" applyAlignment="1">
      <alignment horizontal="right"/>
      <protection/>
    </xf>
    <xf numFmtId="0" fontId="52" fillId="0" borderId="0" xfId="53" applyFont="1" applyBorder="1">
      <alignment/>
      <protection/>
    </xf>
    <xf numFmtId="0" fontId="0" fillId="0" borderId="0" xfId="53" applyBorder="1">
      <alignment/>
      <protection/>
    </xf>
    <xf numFmtId="14" fontId="0" fillId="0" borderId="0" xfId="53" applyNumberFormat="1" applyFont="1" applyBorder="1" applyAlignment="1">
      <alignment horizontal="left"/>
      <protection/>
    </xf>
    <xf numFmtId="0" fontId="51" fillId="0" borderId="0" xfId="53" applyFont="1" applyBorder="1" applyAlignment="1">
      <alignment horizontal="right"/>
      <protection/>
    </xf>
    <xf numFmtId="14" fontId="0" fillId="0" borderId="0" xfId="53" applyNumberFormat="1" applyBorder="1">
      <alignment/>
      <protection/>
    </xf>
    <xf numFmtId="14" fontId="53" fillId="0" borderId="0" xfId="53" applyNumberFormat="1" applyFont="1" applyBorder="1" applyAlignment="1">
      <alignment horizontal="right"/>
      <protection/>
    </xf>
    <xf numFmtId="0" fontId="54" fillId="0" borderId="0" xfId="53" applyFont="1" applyFill="1" applyBorder="1" applyAlignment="1" applyProtection="1">
      <alignment horizontal="right"/>
      <protection/>
    </xf>
    <xf numFmtId="14" fontId="0" fillId="0" borderId="0" xfId="53" applyNumberFormat="1">
      <alignment/>
      <protection/>
    </xf>
    <xf numFmtId="0" fontId="56" fillId="0" borderId="0" xfId="53" applyFont="1" applyProtection="1">
      <alignment/>
      <protection/>
    </xf>
    <xf numFmtId="0" fontId="56" fillId="0" borderId="0" xfId="53" applyFont="1" applyAlignment="1">
      <alignment horizontal="left" vertical="top" wrapText="1"/>
      <protection/>
    </xf>
    <xf numFmtId="0" fontId="3" fillId="0" borderId="0" xfId="53" applyFont="1">
      <alignment/>
      <protection/>
    </xf>
    <xf numFmtId="0" fontId="50" fillId="37" borderId="0" xfId="53" applyFont="1" applyFill="1" applyAlignment="1">
      <alignment horizontal="center"/>
      <protection/>
    </xf>
    <xf numFmtId="0" fontId="50" fillId="0" borderId="0" xfId="53" applyFont="1" applyFill="1">
      <alignment/>
      <protection/>
    </xf>
    <xf numFmtId="0" fontId="0" fillId="38" borderId="10" xfId="53" applyFont="1" applyFill="1" applyBorder="1">
      <alignment/>
      <protection/>
    </xf>
    <xf numFmtId="0" fontId="0" fillId="38" borderId="11" xfId="53" applyFont="1" applyFill="1" applyBorder="1">
      <alignment/>
      <protection/>
    </xf>
    <xf numFmtId="0" fontId="0" fillId="0" borderId="22" xfId="53" applyFont="1" applyBorder="1" applyProtection="1">
      <alignment/>
      <protection/>
    </xf>
    <xf numFmtId="0" fontId="0" fillId="0" borderId="23" xfId="53" applyFont="1" applyBorder="1">
      <alignment/>
      <protection/>
    </xf>
    <xf numFmtId="0" fontId="0" fillId="0" borderId="24" xfId="53" applyFont="1" applyBorder="1">
      <alignment/>
      <protection/>
    </xf>
    <xf numFmtId="0" fontId="0" fillId="38" borderId="25" xfId="53" applyFont="1" applyFill="1" applyBorder="1">
      <alignment/>
      <protection/>
    </xf>
    <xf numFmtId="0" fontId="0" fillId="38" borderId="26" xfId="53" applyFont="1" applyFill="1" applyBorder="1">
      <alignment/>
      <protection/>
    </xf>
    <xf numFmtId="0" fontId="0" fillId="0" borderId="27" xfId="53" applyFont="1" applyBorder="1" applyProtection="1">
      <alignment/>
      <protection/>
    </xf>
    <xf numFmtId="0" fontId="0" fillId="0" borderId="26" xfId="53" applyFont="1" applyBorder="1">
      <alignment/>
      <protection/>
    </xf>
    <xf numFmtId="0" fontId="0" fillId="0" borderId="28" xfId="53" applyFont="1" applyBorder="1">
      <alignment/>
      <protection/>
    </xf>
    <xf numFmtId="0" fontId="0" fillId="38" borderId="15" xfId="53" applyFont="1" applyFill="1" applyBorder="1">
      <alignment/>
      <protection/>
    </xf>
    <xf numFmtId="0" fontId="0" fillId="38" borderId="16" xfId="53" applyFont="1" applyFill="1" applyBorder="1">
      <alignment/>
      <protection/>
    </xf>
    <xf numFmtId="0" fontId="57" fillId="0" borderId="29" xfId="45" applyFont="1" applyFill="1" applyBorder="1" applyAlignment="1" applyProtection="1">
      <alignment/>
      <protection/>
    </xf>
    <xf numFmtId="0" fontId="0" fillId="0" borderId="16" xfId="53" applyFont="1" applyBorder="1">
      <alignment/>
      <protection/>
    </xf>
    <xf numFmtId="0" fontId="0" fillId="0" borderId="17" xfId="53" applyFont="1" applyBorder="1">
      <alignment/>
      <protection/>
    </xf>
    <xf numFmtId="0" fontId="0" fillId="0" borderId="0" xfId="53" applyFill="1" applyAlignment="1">
      <alignment horizontal="center"/>
      <protection/>
    </xf>
    <xf numFmtId="0" fontId="58" fillId="0" borderId="11" xfId="53" applyFont="1" applyFill="1" applyBorder="1">
      <alignment/>
      <protection/>
    </xf>
    <xf numFmtId="0" fontId="2" fillId="0" borderId="0" xfId="46" applyFill="1" applyBorder="1" applyAlignment="1" applyProtection="1">
      <alignment/>
      <protection/>
    </xf>
    <xf numFmtId="0" fontId="0" fillId="0" borderId="0" xfId="53" applyFill="1" applyBorder="1">
      <alignment/>
      <protection/>
    </xf>
    <xf numFmtId="0" fontId="58" fillId="0" borderId="0" xfId="53" applyFont="1" applyFill="1" applyBorder="1">
      <alignment/>
      <protection/>
    </xf>
    <xf numFmtId="0" fontId="0" fillId="0" borderId="16" xfId="53" applyFont="1" applyFill="1" applyBorder="1">
      <alignment/>
      <protection/>
    </xf>
    <xf numFmtId="0" fontId="0" fillId="0" borderId="17" xfId="53" applyFont="1" applyFill="1" applyBorder="1">
      <alignment/>
      <protection/>
    </xf>
    <xf numFmtId="0" fontId="0" fillId="38" borderId="30" xfId="53" applyFont="1" applyFill="1" applyBorder="1" applyAlignment="1">
      <alignment horizontal="center"/>
      <protection/>
    </xf>
    <xf numFmtId="0" fontId="0" fillId="38" borderId="31" xfId="53" applyFont="1" applyFill="1" applyBorder="1" applyAlignment="1">
      <alignment horizontal="center"/>
      <protection/>
    </xf>
    <xf numFmtId="0" fontId="0" fillId="38" borderId="32" xfId="53" applyFont="1" applyFill="1" applyBorder="1" applyAlignment="1">
      <alignment horizontal="center"/>
      <protection/>
    </xf>
    <xf numFmtId="0" fontId="0" fillId="38" borderId="13" xfId="53" applyFont="1" applyFill="1" applyBorder="1">
      <alignment/>
      <protection/>
    </xf>
    <xf numFmtId="0" fontId="0" fillId="38" borderId="0" xfId="53" applyFont="1" applyFill="1" applyBorder="1">
      <alignment/>
      <protection/>
    </xf>
    <xf numFmtId="0" fontId="0" fillId="38" borderId="33" xfId="53" applyFont="1" applyFill="1" applyBorder="1">
      <alignment/>
      <protection/>
    </xf>
    <xf numFmtId="0" fontId="53" fillId="0" borderId="34" xfId="53" applyFont="1" applyBorder="1" applyAlignment="1">
      <alignment horizontal="center"/>
      <protection/>
    </xf>
    <xf numFmtId="0" fontId="53" fillId="0" borderId="33" xfId="53" applyFont="1" applyBorder="1" applyAlignment="1">
      <alignment horizontal="center"/>
      <protection/>
    </xf>
    <xf numFmtId="0" fontId="53" fillId="0" borderId="35" xfId="53" applyFont="1" applyBorder="1" applyAlignment="1">
      <alignment horizontal="center"/>
      <protection/>
    </xf>
    <xf numFmtId="0" fontId="0" fillId="38" borderId="36" xfId="53" applyFont="1" applyFill="1" applyBorder="1">
      <alignment/>
      <protection/>
    </xf>
    <xf numFmtId="0" fontId="53" fillId="0" borderId="27" xfId="53" applyFont="1" applyBorder="1" applyAlignment="1">
      <alignment horizontal="center"/>
      <protection/>
    </xf>
    <xf numFmtId="0" fontId="53" fillId="0" borderId="36" xfId="53" applyFont="1" applyBorder="1" applyAlignment="1">
      <alignment horizontal="center"/>
      <protection/>
    </xf>
    <xf numFmtId="0" fontId="53" fillId="0" borderId="28" xfId="53" applyFont="1" applyBorder="1" applyAlignment="1">
      <alignment horizontal="center"/>
      <protection/>
    </xf>
    <xf numFmtId="0" fontId="0" fillId="38" borderId="37" xfId="53" applyFont="1" applyFill="1" applyBorder="1">
      <alignment/>
      <protection/>
    </xf>
    <xf numFmtId="0" fontId="53" fillId="0" borderId="29" xfId="53" applyFont="1" applyBorder="1" applyAlignment="1">
      <alignment horizontal="center"/>
      <protection/>
    </xf>
    <xf numFmtId="0" fontId="53" fillId="0" borderId="37" xfId="53" applyFont="1" applyBorder="1" applyAlignment="1">
      <alignment horizontal="center"/>
      <protection/>
    </xf>
    <xf numFmtId="0" fontId="53" fillId="0" borderId="17" xfId="53" applyFont="1" applyBorder="1" applyAlignment="1">
      <alignment horizontal="center"/>
      <protection/>
    </xf>
    <xf numFmtId="0" fontId="0" fillId="0" borderId="0" xfId="53" applyFont="1" applyFill="1" applyBorder="1">
      <alignment/>
      <protection/>
    </xf>
    <xf numFmtId="0" fontId="53" fillId="0" borderId="0" xfId="53" applyFont="1" applyFill="1" applyBorder="1" applyAlignment="1">
      <alignment horizontal="center"/>
      <protection/>
    </xf>
    <xf numFmtId="0" fontId="0" fillId="0" borderId="14" xfId="53" applyBorder="1">
      <alignment/>
      <protection/>
    </xf>
    <xf numFmtId="0" fontId="0" fillId="38" borderId="38" xfId="53" applyFont="1" applyFill="1" applyBorder="1" applyAlignment="1">
      <alignment horizontal="center"/>
      <protection/>
    </xf>
    <xf numFmtId="0" fontId="0" fillId="38" borderId="39" xfId="53" applyFont="1" applyFill="1" applyBorder="1" applyAlignment="1">
      <alignment horizontal="center"/>
      <protection/>
    </xf>
    <xf numFmtId="0" fontId="0" fillId="38" borderId="40" xfId="53" applyFont="1" applyFill="1" applyBorder="1" applyAlignment="1">
      <alignment horizontal="center"/>
      <protection/>
    </xf>
    <xf numFmtId="0" fontId="0" fillId="38" borderId="39" xfId="53" applyFont="1" applyFill="1" applyBorder="1">
      <alignment/>
      <protection/>
    </xf>
    <xf numFmtId="0" fontId="53" fillId="0" borderId="22" xfId="53" applyFont="1" applyBorder="1" applyAlignment="1">
      <alignment horizontal="center"/>
      <protection/>
    </xf>
    <xf numFmtId="0" fontId="53" fillId="0" borderId="41" xfId="53" applyFont="1" applyBorder="1" applyAlignment="1">
      <alignment horizontal="center"/>
      <protection/>
    </xf>
    <xf numFmtId="0" fontId="53" fillId="0" borderId="42" xfId="53" applyFont="1" applyBorder="1" applyAlignment="1">
      <alignment horizontal="center"/>
      <protection/>
    </xf>
    <xf numFmtId="0" fontId="48" fillId="0" borderId="27" xfId="53" applyFont="1" applyBorder="1" applyAlignment="1" applyProtection="1">
      <alignment horizontal="center"/>
      <protection/>
    </xf>
    <xf numFmtId="0" fontId="48" fillId="0" borderId="36" xfId="53" applyFont="1" applyBorder="1" applyAlignment="1" applyProtection="1">
      <alignment horizontal="center"/>
      <protection/>
    </xf>
    <xf numFmtId="0" fontId="48" fillId="0" borderId="28" xfId="53" applyFont="1" applyBorder="1" applyAlignment="1" applyProtection="1">
      <alignment horizontal="center"/>
      <protection/>
    </xf>
    <xf numFmtId="0" fontId="53" fillId="0" borderId="43" xfId="53" applyFont="1" applyBorder="1" applyAlignment="1">
      <alignment horizontal="center"/>
      <protection/>
    </xf>
    <xf numFmtId="0" fontId="53" fillId="0" borderId="44" xfId="53" applyFont="1" applyBorder="1" applyAlignment="1">
      <alignment horizontal="center"/>
      <protection/>
    </xf>
    <xf numFmtId="0" fontId="0" fillId="38" borderId="11" xfId="53" applyFont="1" applyFill="1" applyBorder="1" applyAlignment="1">
      <alignment horizontal="right"/>
      <protection/>
    </xf>
    <xf numFmtId="0" fontId="59" fillId="0" borderId="0" xfId="53" applyFont="1" applyBorder="1">
      <alignment/>
      <protection/>
    </xf>
    <xf numFmtId="0" fontId="0" fillId="38" borderId="45" xfId="53" applyFont="1" applyFill="1" applyBorder="1" applyAlignment="1">
      <alignment horizontal="right"/>
      <protection/>
    </xf>
    <xf numFmtId="0" fontId="0" fillId="0" borderId="0" xfId="53" applyFont="1">
      <alignment/>
      <protection/>
    </xf>
    <xf numFmtId="0" fontId="0" fillId="0" borderId="0" xfId="53" applyFont="1" applyAlignment="1">
      <alignment horizontal="center"/>
      <protection/>
    </xf>
    <xf numFmtId="0" fontId="26" fillId="0" borderId="0" xfId="45" applyFill="1" applyBorder="1" applyAlignment="1" applyProtection="1">
      <alignment/>
      <protection/>
    </xf>
    <xf numFmtId="0" fontId="60" fillId="0" borderId="0" xfId="53" applyFont="1">
      <alignment/>
      <protection/>
    </xf>
    <xf numFmtId="0" fontId="51" fillId="0" borderId="0" xfId="53" applyFont="1">
      <alignment/>
      <protection/>
    </xf>
    <xf numFmtId="0" fontId="0" fillId="0" borderId="22" xfId="53" applyFont="1" applyBorder="1">
      <alignment/>
      <protection/>
    </xf>
    <xf numFmtId="0" fontId="0" fillId="0" borderId="12" xfId="53" applyFont="1" applyBorder="1">
      <alignment/>
      <protection/>
    </xf>
    <xf numFmtId="0" fontId="0" fillId="0" borderId="46" xfId="53" applyFont="1" applyBorder="1">
      <alignment/>
      <protection/>
    </xf>
    <xf numFmtId="0" fontId="0" fillId="0" borderId="27" xfId="53" applyFont="1" applyBorder="1">
      <alignment/>
      <protection/>
    </xf>
    <xf numFmtId="0" fontId="0" fillId="38" borderId="47" xfId="53" applyFont="1" applyFill="1" applyBorder="1">
      <alignment/>
      <protection/>
    </xf>
    <xf numFmtId="0" fontId="0" fillId="38" borderId="48" xfId="53" applyFont="1" applyFill="1" applyBorder="1">
      <alignment/>
      <protection/>
    </xf>
    <xf numFmtId="0" fontId="57" fillId="0" borderId="49" xfId="45" applyFont="1" applyFill="1" applyBorder="1" applyAlignment="1" applyProtection="1">
      <alignment/>
      <protection/>
    </xf>
    <xf numFmtId="0" fontId="0" fillId="0" borderId="48" xfId="53" applyFont="1" applyBorder="1">
      <alignment/>
      <protection/>
    </xf>
    <xf numFmtId="0" fontId="0" fillId="0" borderId="50" xfId="53" applyFont="1" applyBorder="1">
      <alignment/>
      <protection/>
    </xf>
    <xf numFmtId="0" fontId="0" fillId="0" borderId="0" xfId="53" applyFont="1" applyFill="1" applyAlignment="1">
      <alignment horizontal="center"/>
      <protection/>
    </xf>
    <xf numFmtId="0" fontId="58" fillId="0" borderId="51" xfId="53" applyFont="1" applyFill="1" applyBorder="1">
      <alignment/>
      <protection/>
    </xf>
    <xf numFmtId="0" fontId="61" fillId="0" borderId="11" xfId="46" applyFont="1" applyFill="1" applyBorder="1" applyAlignment="1" applyProtection="1">
      <alignment/>
      <protection/>
    </xf>
    <xf numFmtId="0" fontId="0" fillId="0" borderId="11" xfId="53" applyFont="1" applyFill="1" applyBorder="1">
      <alignment/>
      <protection/>
    </xf>
    <xf numFmtId="0" fontId="0" fillId="0" borderId="0" xfId="53" applyFont="1" applyFill="1">
      <alignment/>
      <protection/>
    </xf>
    <xf numFmtId="0" fontId="0" fillId="38" borderId="52" xfId="53" applyFont="1" applyFill="1" applyBorder="1">
      <alignment/>
      <protection/>
    </xf>
    <xf numFmtId="0" fontId="0" fillId="38" borderId="23" xfId="53" applyFont="1" applyFill="1" applyBorder="1">
      <alignment/>
      <protection/>
    </xf>
    <xf numFmtId="0" fontId="57" fillId="0" borderId="53" xfId="45" applyFont="1" applyFill="1" applyBorder="1" applyAlignment="1" applyProtection="1">
      <alignment/>
      <protection/>
    </xf>
    <xf numFmtId="0" fontId="48" fillId="0" borderId="27" xfId="53" applyFont="1" applyBorder="1" applyAlignment="1">
      <alignment horizontal="center"/>
      <protection/>
    </xf>
    <xf numFmtId="0" fontId="48" fillId="0" borderId="49" xfId="53" applyFont="1" applyBorder="1" applyAlignment="1">
      <alignment horizontal="center"/>
      <protection/>
    </xf>
    <xf numFmtId="0" fontId="0" fillId="0" borderId="48" xfId="53" applyFont="1" applyFill="1" applyBorder="1">
      <alignment/>
      <protection/>
    </xf>
    <xf numFmtId="0" fontId="0" fillId="0" borderId="50" xfId="53" applyFont="1" applyFill="1" applyBorder="1">
      <alignment/>
      <protection/>
    </xf>
    <xf numFmtId="0" fontId="0" fillId="38" borderId="22" xfId="53" applyFont="1" applyFill="1" applyBorder="1" applyAlignment="1">
      <alignment horizontal="left"/>
      <protection/>
    </xf>
    <xf numFmtId="0" fontId="0" fillId="38" borderId="40" xfId="53" applyFont="1" applyFill="1" applyBorder="1" applyAlignment="1">
      <alignment horizontal="left"/>
      <protection/>
    </xf>
    <xf numFmtId="0" fontId="0" fillId="38" borderId="54" xfId="53" applyFont="1" applyFill="1" applyBorder="1" applyAlignment="1">
      <alignment horizontal="center"/>
      <protection/>
    </xf>
    <xf numFmtId="0" fontId="0" fillId="38" borderId="29" xfId="53" applyFont="1" applyFill="1" applyBorder="1" applyAlignment="1">
      <alignment horizontal="left"/>
      <protection/>
    </xf>
    <xf numFmtId="0" fontId="0" fillId="38" borderId="55" xfId="53" applyFont="1" applyFill="1" applyBorder="1" applyAlignment="1">
      <alignment horizontal="left"/>
      <protection/>
    </xf>
    <xf numFmtId="0" fontId="0" fillId="38" borderId="56" xfId="53" applyFont="1" applyFill="1" applyBorder="1">
      <alignment/>
      <protection/>
    </xf>
    <xf numFmtId="0" fontId="0" fillId="38" borderId="57" xfId="53" applyFont="1" applyFill="1" applyBorder="1">
      <alignment/>
      <protection/>
    </xf>
    <xf numFmtId="3" fontId="0" fillId="0" borderId="58" xfId="53" applyNumberFormat="1" applyFont="1" applyFill="1" applyBorder="1" applyAlignment="1">
      <alignment horizontal="center"/>
      <protection/>
    </xf>
    <xf numFmtId="0" fontId="0" fillId="0" borderId="53" xfId="53" applyBorder="1">
      <alignment/>
      <protection/>
    </xf>
    <xf numFmtId="0" fontId="0" fillId="0" borderId="24" xfId="53" applyBorder="1">
      <alignment/>
      <protection/>
    </xf>
    <xf numFmtId="0" fontId="0" fillId="38" borderId="27" xfId="53" applyFont="1" applyFill="1" applyBorder="1">
      <alignment/>
      <protection/>
    </xf>
    <xf numFmtId="0" fontId="59" fillId="38" borderId="59" xfId="53" applyFont="1" applyFill="1" applyBorder="1">
      <alignment/>
      <protection/>
    </xf>
    <xf numFmtId="3" fontId="0" fillId="0" borderId="36" xfId="53" applyNumberFormat="1" applyFont="1" applyFill="1" applyBorder="1" applyAlignment="1">
      <alignment horizontal="center"/>
      <protection/>
    </xf>
    <xf numFmtId="0" fontId="0" fillId="0" borderId="27" xfId="53" applyFill="1" applyBorder="1">
      <alignment/>
      <protection/>
    </xf>
    <xf numFmtId="0" fontId="0" fillId="0" borderId="28" xfId="53" applyFill="1" applyBorder="1">
      <alignment/>
      <protection/>
    </xf>
    <xf numFmtId="0" fontId="0" fillId="38" borderId="59" xfId="53" applyFont="1" applyFill="1" applyBorder="1">
      <alignment/>
      <protection/>
    </xf>
    <xf numFmtId="0" fontId="0" fillId="0" borderId="27" xfId="53" applyBorder="1">
      <alignment/>
      <protection/>
    </xf>
    <xf numFmtId="0" fontId="0" fillId="0" borderId="28" xfId="53" applyBorder="1">
      <alignment/>
      <protection/>
    </xf>
    <xf numFmtId="0" fontId="0" fillId="38" borderId="49" xfId="53" applyFont="1" applyFill="1" applyBorder="1">
      <alignment/>
      <protection/>
    </xf>
    <xf numFmtId="0" fontId="0" fillId="38" borderId="60" xfId="53" applyFont="1" applyFill="1" applyBorder="1">
      <alignment/>
      <protection/>
    </xf>
    <xf numFmtId="3" fontId="0" fillId="0" borderId="61" xfId="53" applyNumberFormat="1" applyFont="1" applyFill="1" applyBorder="1" applyAlignment="1">
      <alignment horizontal="center"/>
      <protection/>
    </xf>
    <xf numFmtId="0" fontId="0" fillId="0" borderId="49" xfId="53" applyBorder="1">
      <alignment/>
      <protection/>
    </xf>
    <xf numFmtId="0" fontId="0" fillId="0" borderId="50" xfId="53" applyBorder="1">
      <alignment/>
      <protection/>
    </xf>
    <xf numFmtId="0" fontId="0" fillId="38" borderId="30" xfId="53" applyFont="1" applyFill="1" applyBorder="1">
      <alignment/>
      <protection/>
    </xf>
    <xf numFmtId="0" fontId="51" fillId="38" borderId="51" xfId="53" applyFont="1" applyFill="1" applyBorder="1">
      <alignment/>
      <protection/>
    </xf>
    <xf numFmtId="0" fontId="0" fillId="38" borderId="51" xfId="53" applyFont="1" applyFill="1" applyBorder="1">
      <alignment/>
      <protection/>
    </xf>
    <xf numFmtId="3" fontId="0" fillId="0" borderId="31" xfId="53" applyNumberFormat="1" applyFont="1" applyFill="1" applyBorder="1" applyAlignment="1">
      <alignment horizontal="center"/>
      <protection/>
    </xf>
    <xf numFmtId="0" fontId="0" fillId="0" borderId="62" xfId="53" applyBorder="1">
      <alignment/>
      <protection/>
    </xf>
    <xf numFmtId="0" fontId="0" fillId="0" borderId="32" xfId="53" applyBorder="1">
      <alignment/>
      <protection/>
    </xf>
    <xf numFmtId="3" fontId="0" fillId="0" borderId="0" xfId="53" applyNumberFormat="1" applyFont="1" applyFill="1" applyAlignment="1">
      <alignment horizontal="center"/>
      <protection/>
    </xf>
    <xf numFmtId="0" fontId="0" fillId="38" borderId="63" xfId="53" applyFont="1" applyFill="1" applyBorder="1">
      <alignment/>
      <protection/>
    </xf>
    <xf numFmtId="0" fontId="0" fillId="0" borderId="17" xfId="53" applyBorder="1">
      <alignment/>
      <protection/>
    </xf>
    <xf numFmtId="0" fontId="0" fillId="38" borderId="23" xfId="53" applyFont="1" applyFill="1" applyBorder="1" applyAlignment="1">
      <alignment horizontal="center" wrapText="1"/>
      <protection/>
    </xf>
    <xf numFmtId="0" fontId="0" fillId="38" borderId="42" xfId="53" applyFont="1" applyFill="1" applyBorder="1" applyAlignment="1">
      <alignment horizontal="center" wrapText="1"/>
      <protection/>
    </xf>
    <xf numFmtId="10" fontId="0" fillId="0" borderId="33" xfId="53" applyNumberFormat="1" applyFont="1" applyBorder="1" applyAlignment="1">
      <alignment horizontal="center"/>
      <protection/>
    </xf>
    <xf numFmtId="10" fontId="0" fillId="0" borderId="64" xfId="53" applyNumberFormat="1" applyFont="1" applyBorder="1" applyAlignment="1">
      <alignment horizontal="center"/>
      <protection/>
    </xf>
    <xf numFmtId="166" fontId="53" fillId="0" borderId="36" xfId="53" applyNumberFormat="1" applyFont="1" applyBorder="1" applyAlignment="1">
      <alignment horizontal="center"/>
      <protection/>
    </xf>
    <xf numFmtId="166" fontId="53" fillId="0" borderId="65" xfId="53" applyNumberFormat="1" applyFont="1" applyBorder="1" applyAlignment="1">
      <alignment horizontal="center"/>
      <protection/>
    </xf>
    <xf numFmtId="166" fontId="53" fillId="0" borderId="43" xfId="53" applyNumberFormat="1" applyFont="1" applyBorder="1" applyAlignment="1">
      <alignment horizontal="center"/>
      <protection/>
    </xf>
    <xf numFmtId="166" fontId="53" fillId="0" borderId="55" xfId="53" applyNumberFormat="1" applyFont="1" applyBorder="1" applyAlignment="1">
      <alignment horizontal="center"/>
      <protection/>
    </xf>
    <xf numFmtId="0" fontId="50" fillId="0" borderId="0" xfId="53" applyFont="1" applyFill="1" applyBorder="1">
      <alignment/>
      <protection/>
    </xf>
    <xf numFmtId="0" fontId="60" fillId="0" borderId="0" xfId="53" applyFont="1" applyFill="1" applyBorder="1">
      <alignment/>
      <protection/>
    </xf>
    <xf numFmtId="0" fontId="0" fillId="38" borderId="66" xfId="53" applyFont="1" applyFill="1" applyBorder="1" applyAlignment="1">
      <alignment horizontal="center"/>
      <protection/>
    </xf>
    <xf numFmtId="0" fontId="0" fillId="38" borderId="67" xfId="53" applyFont="1" applyFill="1" applyBorder="1" applyAlignment="1">
      <alignment horizontal="center"/>
      <protection/>
    </xf>
    <xf numFmtId="0" fontId="48" fillId="0" borderId="34" xfId="53" applyFont="1" applyBorder="1" applyAlignment="1">
      <alignment horizontal="center"/>
      <protection/>
    </xf>
    <xf numFmtId="0" fontId="48" fillId="0" borderId="56" xfId="53" applyFont="1" applyBorder="1" applyAlignment="1">
      <alignment horizontal="center"/>
      <protection/>
    </xf>
    <xf numFmtId="0" fontId="48" fillId="0" borderId="68" xfId="53" applyFont="1" applyBorder="1" applyAlignment="1">
      <alignment horizontal="center"/>
      <protection/>
    </xf>
    <xf numFmtId="0" fontId="48" fillId="0" borderId="36" xfId="53" applyFont="1" applyBorder="1" applyAlignment="1">
      <alignment horizontal="center"/>
      <protection/>
    </xf>
    <xf numFmtId="0" fontId="48" fillId="0" borderId="65" xfId="53" applyFont="1" applyBorder="1" applyAlignment="1">
      <alignment horizontal="center"/>
      <protection/>
    </xf>
    <xf numFmtId="0" fontId="0" fillId="0" borderId="29" xfId="53" applyFont="1" applyBorder="1" applyAlignment="1">
      <alignment horizontal="center"/>
      <protection/>
    </xf>
    <xf numFmtId="0" fontId="0" fillId="0" borderId="43" xfId="53" applyFont="1" applyBorder="1" applyAlignment="1">
      <alignment horizontal="center"/>
      <protection/>
    </xf>
    <xf numFmtId="0" fontId="0" fillId="0" borderId="44" xfId="53" applyFont="1" applyBorder="1" applyAlignment="1">
      <alignment horizontal="center"/>
      <protection/>
    </xf>
    <xf numFmtId="0" fontId="60" fillId="0" borderId="0" xfId="53" applyFont="1" applyFill="1">
      <alignment/>
      <protection/>
    </xf>
    <xf numFmtId="0" fontId="54" fillId="0" borderId="0" xfId="53" applyFont="1" applyFill="1">
      <alignment/>
      <protection/>
    </xf>
    <xf numFmtId="0" fontId="55" fillId="0" borderId="0" xfId="53" applyFont="1" applyAlignment="1">
      <alignment horizontal="center"/>
      <protection/>
    </xf>
    <xf numFmtId="0" fontId="54" fillId="0" borderId="0" xfId="53" applyFont="1">
      <alignment/>
      <protection/>
    </xf>
    <xf numFmtId="0" fontId="51" fillId="38" borderId="30" xfId="53" applyFont="1" applyFill="1" applyBorder="1">
      <alignment/>
      <protection/>
    </xf>
    <xf numFmtId="0" fontId="0" fillId="0" borderId="0" xfId="53" applyFont="1" applyBorder="1">
      <alignment/>
      <protection/>
    </xf>
    <xf numFmtId="0" fontId="0" fillId="38" borderId="69" xfId="53" applyFont="1" applyFill="1" applyBorder="1">
      <alignment/>
      <protection/>
    </xf>
    <xf numFmtId="0" fontId="0" fillId="38" borderId="63" xfId="53" applyFont="1" applyFill="1" applyBorder="1" applyAlignment="1">
      <alignment horizontal="right"/>
      <protection/>
    </xf>
    <xf numFmtId="167" fontId="0" fillId="0" borderId="32" xfId="53" applyNumberFormat="1" applyFont="1" applyFill="1" applyBorder="1" applyAlignment="1">
      <alignment horizontal="right"/>
      <protection/>
    </xf>
    <xf numFmtId="0" fontId="0" fillId="38" borderId="70" xfId="53" applyFont="1" applyFill="1" applyBorder="1">
      <alignment/>
      <protection/>
    </xf>
    <xf numFmtId="0" fontId="0" fillId="38" borderId="71" xfId="53" applyFont="1" applyFill="1" applyBorder="1">
      <alignment/>
      <protection/>
    </xf>
    <xf numFmtId="0" fontId="0" fillId="38" borderId="58" xfId="53" applyFont="1" applyFill="1" applyBorder="1">
      <alignment/>
      <protection/>
    </xf>
    <xf numFmtId="167" fontId="0" fillId="0" borderId="35" xfId="53" applyNumberFormat="1" applyFont="1" applyFill="1" applyBorder="1" applyAlignment="1">
      <alignment horizontal="right"/>
      <protection/>
    </xf>
    <xf numFmtId="0" fontId="0" fillId="38" borderId="72" xfId="53" applyFont="1" applyFill="1" applyBorder="1">
      <alignment/>
      <protection/>
    </xf>
    <xf numFmtId="0" fontId="0" fillId="38" borderId="73" xfId="53" applyFont="1" applyFill="1" applyBorder="1">
      <alignment/>
      <protection/>
    </xf>
    <xf numFmtId="167" fontId="62" fillId="0" borderId="74" xfId="53" applyNumberFormat="1" applyFont="1" applyFill="1" applyBorder="1" applyAlignment="1">
      <alignment horizontal="right"/>
      <protection/>
    </xf>
    <xf numFmtId="3" fontId="0" fillId="0" borderId="0" xfId="53" applyNumberFormat="1" applyFont="1" applyBorder="1" applyAlignment="1">
      <alignment horizontal="right" indent="1"/>
      <protection/>
    </xf>
    <xf numFmtId="0" fontId="28" fillId="0" borderId="0" xfId="53" applyFont="1" applyAlignment="1">
      <alignment vertical="top"/>
      <protection/>
    </xf>
    <xf numFmtId="0" fontId="0" fillId="0" borderId="0" xfId="53" applyFont="1" applyAlignment="1">
      <alignment vertical="top"/>
      <protection/>
    </xf>
    <xf numFmtId="0" fontId="28" fillId="0" borderId="0" xfId="53" applyFont="1" applyAlignment="1">
      <alignment horizontal="left"/>
      <protection/>
    </xf>
    <xf numFmtId="0" fontId="28" fillId="0" borderId="0" xfId="53" applyFont="1" applyAlignment="1">
      <alignment vertical="center"/>
      <protection/>
    </xf>
    <xf numFmtId="0" fontId="0" fillId="0" borderId="0" xfId="53" applyFont="1" applyAlignment="1">
      <alignment horizontal="center" vertical="center"/>
      <protection/>
    </xf>
    <xf numFmtId="0" fontId="60" fillId="0" borderId="0" xfId="53" applyFont="1" applyBorder="1">
      <alignment/>
      <protection/>
    </xf>
    <xf numFmtId="0" fontId="58" fillId="0" borderId="16" xfId="53" applyFont="1" applyFill="1" applyBorder="1">
      <alignment/>
      <protection/>
    </xf>
    <xf numFmtId="0" fontId="58" fillId="0" borderId="17" xfId="53" applyFont="1" applyFill="1" applyBorder="1">
      <alignment/>
      <protection/>
    </xf>
    <xf numFmtId="0" fontId="64" fillId="38" borderId="63" xfId="53" applyFont="1" applyFill="1" applyBorder="1" applyAlignment="1">
      <alignment horizontal="center"/>
      <protection/>
    </xf>
    <xf numFmtId="0" fontId="64" fillId="38" borderId="32" xfId="53" applyFont="1" applyFill="1" applyBorder="1" applyAlignment="1">
      <alignment horizontal="center"/>
      <protection/>
    </xf>
    <xf numFmtId="0" fontId="64" fillId="38" borderId="30" xfId="53" applyFont="1" applyFill="1" applyBorder="1" applyAlignment="1">
      <alignment horizontal="left"/>
      <protection/>
    </xf>
    <xf numFmtId="0" fontId="64" fillId="38" borderId="75" xfId="53" applyFont="1" applyFill="1" applyBorder="1" applyAlignment="1">
      <alignment horizontal="left"/>
      <protection/>
    </xf>
    <xf numFmtId="0" fontId="0" fillId="0" borderId="33" xfId="53" applyFont="1" applyBorder="1">
      <alignment/>
      <protection/>
    </xf>
    <xf numFmtId="168" fontId="0" fillId="0" borderId="14" xfId="53" applyNumberFormat="1" applyFont="1" applyBorder="1">
      <alignment/>
      <protection/>
    </xf>
    <xf numFmtId="0" fontId="0" fillId="0" borderId="70" xfId="53" applyFont="1" applyBorder="1">
      <alignment/>
      <protection/>
    </xf>
    <xf numFmtId="0" fontId="0" fillId="0" borderId="35" xfId="53" applyFont="1" applyBorder="1">
      <alignment/>
      <protection/>
    </xf>
    <xf numFmtId="168" fontId="48" fillId="0" borderId="36" xfId="53" applyNumberFormat="1" applyFont="1" applyFill="1" applyBorder="1" applyAlignment="1">
      <alignment horizontal="center"/>
      <protection/>
    </xf>
    <xf numFmtId="168" fontId="48" fillId="0" borderId="28" xfId="53" applyNumberFormat="1" applyFont="1" applyFill="1" applyBorder="1" applyAlignment="1">
      <alignment horizontal="center"/>
      <protection/>
    </xf>
    <xf numFmtId="0" fontId="0" fillId="0" borderId="25" xfId="53" applyFont="1" applyFill="1" applyBorder="1">
      <alignment/>
      <protection/>
    </xf>
    <xf numFmtId="0" fontId="0" fillId="0" borderId="28" xfId="53" applyFont="1" applyFill="1" applyBorder="1">
      <alignment/>
      <protection/>
    </xf>
    <xf numFmtId="0" fontId="59" fillId="38" borderId="26" xfId="53" applyFont="1" applyFill="1" applyBorder="1">
      <alignment/>
      <protection/>
    </xf>
    <xf numFmtId="0" fontId="0" fillId="0" borderId="36" xfId="53" applyFont="1" applyBorder="1">
      <alignment/>
      <protection/>
    </xf>
    <xf numFmtId="168" fontId="0" fillId="0" borderId="28" xfId="53" applyNumberFormat="1" applyFont="1" applyBorder="1">
      <alignment/>
      <protection/>
    </xf>
    <xf numFmtId="0" fontId="0" fillId="0" borderId="25" xfId="53" applyFont="1" applyBorder="1">
      <alignment/>
      <protection/>
    </xf>
    <xf numFmtId="0" fontId="0" fillId="0" borderId="33" xfId="53" applyFont="1" applyFill="1" applyBorder="1">
      <alignment/>
      <protection/>
    </xf>
    <xf numFmtId="0" fontId="0" fillId="0" borderId="47" xfId="53" applyFont="1" applyBorder="1">
      <alignment/>
      <protection/>
    </xf>
    <xf numFmtId="168" fontId="0" fillId="0" borderId="31" xfId="53" applyNumberFormat="1" applyBorder="1" applyAlignment="1">
      <alignment horizontal="center"/>
      <protection/>
    </xf>
    <xf numFmtId="168" fontId="0" fillId="0" borderId="32" xfId="53" applyNumberFormat="1" applyFont="1" applyBorder="1" applyAlignment="1">
      <alignment horizontal="center"/>
      <protection/>
    </xf>
    <xf numFmtId="0" fontId="0" fillId="0" borderId="0" xfId="53" applyFill="1" applyBorder="1" applyAlignment="1">
      <alignment horizontal="center"/>
      <protection/>
    </xf>
    <xf numFmtId="0" fontId="51" fillId="0" borderId="16" xfId="53" applyFont="1" applyFill="1" applyBorder="1">
      <alignment/>
      <protection/>
    </xf>
    <xf numFmtId="168" fontId="0" fillId="0" borderId="16" xfId="53" applyNumberFormat="1" applyFont="1" applyFill="1" applyBorder="1">
      <alignment/>
      <protection/>
    </xf>
    <xf numFmtId="0" fontId="51" fillId="38" borderId="15" xfId="53" applyFont="1" applyFill="1" applyBorder="1" applyAlignment="1">
      <alignment horizontal="right"/>
      <protection/>
    </xf>
    <xf numFmtId="168" fontId="0" fillId="0" borderId="37" xfId="53" applyNumberFormat="1" applyFont="1" applyBorder="1" applyAlignment="1">
      <alignment horizontal="center"/>
      <protection/>
    </xf>
    <xf numFmtId="168" fontId="48" fillId="0" borderId="17" xfId="53" applyNumberFormat="1" applyFont="1" applyFill="1" applyBorder="1" applyAlignment="1">
      <alignment horizontal="center"/>
      <protection/>
    </xf>
    <xf numFmtId="0" fontId="0" fillId="0" borderId="16" xfId="53" applyBorder="1">
      <alignment/>
      <protection/>
    </xf>
    <xf numFmtId="0" fontId="0" fillId="38" borderId="51" xfId="53" applyFont="1" applyFill="1" applyBorder="1" applyAlignment="1">
      <alignment horizontal="center"/>
      <protection/>
    </xf>
    <xf numFmtId="0" fontId="0" fillId="38" borderId="76" xfId="53" applyFont="1" applyFill="1" applyBorder="1">
      <alignment/>
      <protection/>
    </xf>
    <xf numFmtId="0" fontId="0" fillId="0" borderId="34" xfId="53" applyFont="1" applyBorder="1">
      <alignment/>
      <protection/>
    </xf>
    <xf numFmtId="0" fontId="0" fillId="0" borderId="64" xfId="53" applyFont="1" applyBorder="1">
      <alignment/>
      <protection/>
    </xf>
    <xf numFmtId="3" fontId="0" fillId="0" borderId="27" xfId="53" applyNumberFormat="1" applyFont="1" applyFill="1" applyBorder="1" applyAlignment="1">
      <alignment horizontal="center"/>
      <protection/>
    </xf>
    <xf numFmtId="3" fontId="0" fillId="0" borderId="65" xfId="53" applyNumberFormat="1" applyFont="1" applyFill="1" applyBorder="1" applyAlignment="1">
      <alignment horizontal="center"/>
      <protection/>
    </xf>
    <xf numFmtId="3" fontId="59" fillId="0" borderId="0" xfId="53" applyNumberFormat="1" applyFont="1" applyBorder="1">
      <alignment/>
      <protection/>
    </xf>
    <xf numFmtId="0" fontId="0" fillId="0" borderId="65" xfId="53" applyFont="1" applyBorder="1">
      <alignment/>
      <protection/>
    </xf>
    <xf numFmtId="0" fontId="51" fillId="38" borderId="63" xfId="53" applyFont="1" applyFill="1" applyBorder="1" applyAlignment="1">
      <alignment horizontal="right"/>
      <protection/>
    </xf>
    <xf numFmtId="3" fontId="0" fillId="0" borderId="62" xfId="53" applyNumberFormat="1" applyBorder="1" applyAlignment="1">
      <alignment horizontal="center"/>
      <protection/>
    </xf>
    <xf numFmtId="3" fontId="0" fillId="0" borderId="67" xfId="53" applyNumberFormat="1" applyBorder="1" applyAlignment="1">
      <alignment horizontal="center"/>
      <protection/>
    </xf>
    <xf numFmtId="0" fontId="51" fillId="0" borderId="16" xfId="53" applyFont="1" applyFill="1" applyBorder="1" applyAlignment="1">
      <alignment horizontal="right"/>
      <protection/>
    </xf>
    <xf numFmtId="0" fontId="0" fillId="0" borderId="16" xfId="53" applyFill="1" applyBorder="1">
      <alignment/>
      <protection/>
    </xf>
    <xf numFmtId="0" fontId="51" fillId="38" borderId="45" xfId="53" applyFont="1" applyFill="1" applyBorder="1" applyAlignment="1">
      <alignment horizontal="right"/>
      <protection/>
    </xf>
    <xf numFmtId="3" fontId="0" fillId="0" borderId="29" xfId="53" applyNumberFormat="1" applyBorder="1" applyAlignment="1">
      <alignment horizontal="center"/>
      <protection/>
    </xf>
    <xf numFmtId="3" fontId="59" fillId="0" borderId="0" xfId="53" applyNumberFormat="1" applyFont="1" applyFill="1" applyBorder="1">
      <alignment/>
      <protection/>
    </xf>
    <xf numFmtId="0" fontId="0" fillId="0" borderId="27" xfId="53" applyFont="1" applyFill="1" applyBorder="1">
      <alignment/>
      <protection/>
    </xf>
    <xf numFmtId="0" fontId="0" fillId="0" borderId="36" xfId="53" applyFont="1" applyFill="1" applyBorder="1">
      <alignment/>
      <protection/>
    </xf>
    <xf numFmtId="0" fontId="0" fillId="0" borderId="26" xfId="53" applyFont="1" applyFill="1" applyBorder="1">
      <alignment/>
      <protection/>
    </xf>
    <xf numFmtId="0" fontId="0" fillId="0" borderId="65" xfId="53" applyFont="1" applyFill="1" applyBorder="1">
      <alignment/>
      <protection/>
    </xf>
    <xf numFmtId="0" fontId="0" fillId="0" borderId="34" xfId="53" applyFont="1" applyFill="1" applyBorder="1">
      <alignment/>
      <protection/>
    </xf>
    <xf numFmtId="0" fontId="0" fillId="0" borderId="64" xfId="53" applyFont="1" applyFill="1" applyBorder="1">
      <alignment/>
      <protection/>
    </xf>
    <xf numFmtId="3" fontId="0" fillId="0" borderId="62" xfId="53" applyNumberFormat="1" applyFont="1" applyFill="1" applyBorder="1" applyAlignment="1">
      <alignment horizontal="center"/>
      <protection/>
    </xf>
    <xf numFmtId="3" fontId="0" fillId="0" borderId="67" xfId="53" applyNumberFormat="1" applyFont="1" applyFill="1" applyBorder="1" applyAlignment="1">
      <alignment horizontal="center"/>
      <protection/>
    </xf>
    <xf numFmtId="0" fontId="51" fillId="38" borderId="15" xfId="53" applyFont="1" applyFill="1" applyBorder="1">
      <alignment/>
      <protection/>
    </xf>
    <xf numFmtId="3" fontId="0" fillId="0" borderId="29" xfId="53" applyNumberFormat="1" applyFont="1" applyFill="1" applyBorder="1" applyAlignment="1">
      <alignment horizontal="center"/>
      <protection/>
    </xf>
    <xf numFmtId="0" fontId="0" fillId="38" borderId="52" xfId="53" applyFill="1" applyBorder="1">
      <alignment/>
      <protection/>
    </xf>
    <xf numFmtId="0" fontId="0" fillId="38" borderId="57" xfId="53" applyFont="1" applyFill="1" applyBorder="1" applyAlignment="1">
      <alignment horizontal="right"/>
      <protection/>
    </xf>
    <xf numFmtId="3" fontId="0" fillId="0" borderId="41" xfId="53" applyNumberFormat="1" applyFont="1" applyFill="1" applyBorder="1" applyAlignment="1">
      <alignment horizontal="center"/>
      <protection/>
    </xf>
    <xf numFmtId="3" fontId="0" fillId="0" borderId="42" xfId="53" applyNumberFormat="1" applyFont="1" applyFill="1" applyBorder="1" applyAlignment="1">
      <alignment horizontal="center"/>
      <protection/>
    </xf>
    <xf numFmtId="0" fontId="0" fillId="38" borderId="47" xfId="53" applyFill="1" applyBorder="1">
      <alignment/>
      <protection/>
    </xf>
    <xf numFmtId="0" fontId="0" fillId="0" borderId="43" xfId="53" applyFont="1" applyFill="1" applyBorder="1">
      <alignment/>
      <protection/>
    </xf>
    <xf numFmtId="0" fontId="0" fillId="0" borderId="44" xfId="53" applyFont="1" applyFill="1" applyBorder="1">
      <alignment/>
      <protection/>
    </xf>
    <xf numFmtId="0" fontId="54" fillId="38" borderId="30" xfId="53" applyFont="1" applyFill="1" applyBorder="1">
      <alignment/>
      <protection/>
    </xf>
    <xf numFmtId="0" fontId="0" fillId="38" borderId="51" xfId="53" applyFont="1" applyFill="1" applyBorder="1" applyAlignment="1">
      <alignment horizontal="left"/>
      <protection/>
    </xf>
    <xf numFmtId="0" fontId="0" fillId="38" borderId="32" xfId="53" applyFont="1" applyFill="1" applyBorder="1">
      <alignment/>
      <protection/>
    </xf>
    <xf numFmtId="0" fontId="0" fillId="38" borderId="77" xfId="53" applyFont="1" applyFill="1" applyBorder="1">
      <alignment/>
      <protection/>
    </xf>
    <xf numFmtId="0" fontId="0" fillId="38" borderId="12" xfId="53" applyFont="1" applyFill="1" applyBorder="1" applyAlignment="1">
      <alignment horizontal="center"/>
      <protection/>
    </xf>
    <xf numFmtId="0" fontId="0" fillId="0" borderId="39" xfId="53" applyFont="1" applyBorder="1">
      <alignment/>
      <protection/>
    </xf>
    <xf numFmtId="0" fontId="0" fillId="38" borderId="43" xfId="53" applyFont="1" applyFill="1" applyBorder="1">
      <alignment/>
      <protection/>
    </xf>
    <xf numFmtId="0" fontId="0" fillId="0" borderId="43" xfId="53" applyFont="1" applyBorder="1">
      <alignment/>
      <protection/>
    </xf>
    <xf numFmtId="0" fontId="0" fillId="38" borderId="46" xfId="53" applyFont="1" applyFill="1" applyBorder="1" applyAlignment="1">
      <alignment horizontal="center"/>
      <protection/>
    </xf>
    <xf numFmtId="0" fontId="0" fillId="38" borderId="14" xfId="53" applyFont="1" applyFill="1" applyBorder="1" applyAlignment="1">
      <alignment horizontal="center"/>
      <protection/>
    </xf>
    <xf numFmtId="0" fontId="0" fillId="0" borderId="42" xfId="53" applyBorder="1">
      <alignment/>
      <protection/>
    </xf>
    <xf numFmtId="0" fontId="0" fillId="0" borderId="65" xfId="53" applyBorder="1">
      <alignment/>
      <protection/>
    </xf>
    <xf numFmtId="0" fontId="0" fillId="0" borderId="64" xfId="53" applyBorder="1">
      <alignment/>
      <protection/>
    </xf>
    <xf numFmtId="0" fontId="51" fillId="38" borderId="52" xfId="53" applyFont="1" applyFill="1" applyBorder="1" applyAlignment="1">
      <alignment/>
      <protection/>
    </xf>
    <xf numFmtId="0" fontId="51" fillId="38" borderId="23" xfId="53" applyFont="1" applyFill="1" applyBorder="1" applyAlignment="1">
      <alignment horizontal="right"/>
      <protection/>
    </xf>
    <xf numFmtId="0" fontId="51" fillId="38" borderId="15" xfId="53" applyFont="1" applyFill="1" applyBorder="1" applyAlignment="1">
      <alignment/>
      <protection/>
    </xf>
    <xf numFmtId="0" fontId="51" fillId="38" borderId="16" xfId="53" applyFont="1" applyFill="1" applyBorder="1" applyAlignment="1">
      <alignment horizontal="right"/>
      <protection/>
    </xf>
    <xf numFmtId="0" fontId="0" fillId="0" borderId="55" xfId="53" applyBorder="1">
      <alignment/>
      <protection/>
    </xf>
    <xf numFmtId="0" fontId="51" fillId="0" borderId="51" xfId="53" applyFont="1" applyFill="1" applyBorder="1" applyAlignment="1">
      <alignment/>
      <protection/>
    </xf>
    <xf numFmtId="0" fontId="65" fillId="0" borderId="51" xfId="53" applyFont="1" applyFill="1" applyBorder="1" applyAlignment="1">
      <alignment horizontal="right"/>
      <protection/>
    </xf>
    <xf numFmtId="0" fontId="0" fillId="0" borderId="51" xfId="53" applyFill="1" applyBorder="1">
      <alignment/>
      <protection/>
    </xf>
    <xf numFmtId="0" fontId="0" fillId="38" borderId="52" xfId="53" applyFont="1" applyFill="1" applyBorder="1" applyAlignment="1">
      <alignment/>
      <protection/>
    </xf>
    <xf numFmtId="0" fontId="51" fillId="38" borderId="57" xfId="53" applyFont="1" applyFill="1" applyBorder="1" applyAlignment="1">
      <alignment horizontal="right"/>
      <protection/>
    </xf>
    <xf numFmtId="0" fontId="51" fillId="0" borderId="0" xfId="53" applyFont="1" applyFill="1" applyBorder="1" applyAlignment="1">
      <alignment/>
      <protection/>
    </xf>
    <xf numFmtId="0" fontId="66" fillId="0" borderId="0" xfId="53" applyFont="1" applyFill="1" applyBorder="1" applyAlignment="1">
      <alignment horizontal="right"/>
      <protection/>
    </xf>
    <xf numFmtId="0" fontId="67" fillId="0" borderId="0" xfId="53" applyFont="1" applyFill="1" applyBorder="1">
      <alignment/>
      <protection/>
    </xf>
    <xf numFmtId="0" fontId="67" fillId="0" borderId="0" xfId="53" applyFont="1">
      <alignment/>
      <protection/>
    </xf>
    <xf numFmtId="0" fontId="67" fillId="0" borderId="34" xfId="53" applyFont="1" applyBorder="1">
      <alignment/>
      <protection/>
    </xf>
    <xf numFmtId="0" fontId="67" fillId="0" borderId="64" xfId="53" applyFont="1" applyBorder="1">
      <alignment/>
      <protection/>
    </xf>
    <xf numFmtId="0" fontId="0" fillId="38" borderId="78" xfId="53" applyFont="1" applyFill="1" applyBorder="1">
      <alignment/>
      <protection/>
    </xf>
    <xf numFmtId="0" fontId="67" fillId="0" borderId="27" xfId="53" applyFont="1" applyBorder="1">
      <alignment/>
      <protection/>
    </xf>
    <xf numFmtId="0" fontId="67" fillId="0" borderId="65" xfId="53" applyFont="1" applyBorder="1">
      <alignment/>
      <protection/>
    </xf>
    <xf numFmtId="0" fontId="0" fillId="0" borderId="31" xfId="53" applyBorder="1">
      <alignment/>
      <protection/>
    </xf>
    <xf numFmtId="0" fontId="0" fillId="38" borderId="75" xfId="53" applyFont="1" applyFill="1" applyBorder="1" applyAlignment="1">
      <alignment horizontal="center" wrapText="1"/>
      <protection/>
    </xf>
    <xf numFmtId="0" fontId="0" fillId="38" borderId="66" xfId="53" applyFont="1" applyFill="1" applyBorder="1">
      <alignment/>
      <protection/>
    </xf>
    <xf numFmtId="0" fontId="0" fillId="0" borderId="32" xfId="53" applyFont="1" applyFill="1" applyBorder="1" applyAlignment="1">
      <alignment horizontal="center"/>
      <protection/>
    </xf>
    <xf numFmtId="0" fontId="0" fillId="38" borderId="38" xfId="53" applyFont="1" applyFill="1" applyBorder="1">
      <alignment/>
      <protection/>
    </xf>
    <xf numFmtId="0" fontId="0" fillId="38" borderId="78" xfId="53" applyFont="1" applyFill="1" applyBorder="1" applyAlignment="1">
      <alignment horizontal="right"/>
      <protection/>
    </xf>
    <xf numFmtId="0" fontId="0" fillId="0" borderId="28" xfId="53" applyFont="1" applyFill="1" applyBorder="1" applyAlignment="1">
      <alignment horizontal="center"/>
      <protection/>
    </xf>
    <xf numFmtId="0" fontId="0" fillId="38" borderId="54" xfId="53" applyFont="1" applyFill="1" applyBorder="1" applyAlignment="1">
      <alignment horizontal="right"/>
      <protection/>
    </xf>
    <xf numFmtId="0" fontId="0" fillId="0" borderId="17" xfId="53" applyFont="1" applyFill="1" applyBorder="1" applyAlignment="1">
      <alignment horizontal="center"/>
      <protection/>
    </xf>
    <xf numFmtId="1" fontId="0" fillId="0" borderId="59" xfId="60" applyNumberFormat="1" applyFont="1" applyFill="1" applyBorder="1" applyAlignment="1" applyProtection="1">
      <alignment horizontal="center"/>
      <protection/>
    </xf>
    <xf numFmtId="0" fontId="60" fillId="0" borderId="0" xfId="53" applyFont="1" applyFill="1" applyBorder="1" applyAlignment="1">
      <alignment horizontal="left"/>
      <protection/>
    </xf>
    <xf numFmtId="0" fontId="58" fillId="0" borderId="0" xfId="53" applyFont="1" applyFill="1" applyBorder="1" applyAlignment="1">
      <alignment horizontal="center"/>
      <protection/>
    </xf>
    <xf numFmtId="0" fontId="0" fillId="0" borderId="0" xfId="53" applyFont="1" applyBorder="1" applyAlignment="1">
      <alignment horizontal="center" wrapText="1"/>
      <protection/>
    </xf>
    <xf numFmtId="0" fontId="0" fillId="0" borderId="0" xfId="53" applyBorder="1" applyAlignment="1">
      <alignment horizontal="center"/>
      <protection/>
    </xf>
    <xf numFmtId="0" fontId="0" fillId="0" borderId="13" xfId="53" applyFont="1" applyBorder="1">
      <alignment/>
      <protection/>
    </xf>
    <xf numFmtId="0" fontId="0" fillId="0" borderId="41" xfId="53" applyFont="1" applyBorder="1">
      <alignment/>
      <protection/>
    </xf>
    <xf numFmtId="2" fontId="48" fillId="0" borderId="42" xfId="53" applyNumberFormat="1" applyFont="1" applyBorder="1" applyAlignment="1">
      <alignment horizontal="center"/>
      <protection/>
    </xf>
    <xf numFmtId="0" fontId="0" fillId="0" borderId="15" xfId="53" applyBorder="1">
      <alignment/>
      <protection/>
    </xf>
    <xf numFmtId="0" fontId="0" fillId="0" borderId="43" xfId="53" applyBorder="1">
      <alignment/>
      <protection/>
    </xf>
    <xf numFmtId="0" fontId="51" fillId="38" borderId="30" xfId="53" applyFont="1" applyFill="1" applyBorder="1" applyAlignment="1">
      <alignment wrapText="1"/>
      <protection/>
    </xf>
    <xf numFmtId="0" fontId="51" fillId="38" borderId="67" xfId="53" applyFont="1" applyFill="1" applyBorder="1" applyAlignment="1">
      <alignment horizontal="center"/>
      <protection/>
    </xf>
    <xf numFmtId="169" fontId="0" fillId="0" borderId="40" xfId="53" applyNumberFormat="1" applyFont="1" applyFill="1" applyBorder="1" applyAlignment="1">
      <alignment horizontal="center"/>
      <protection/>
    </xf>
    <xf numFmtId="0" fontId="0" fillId="38" borderId="25" xfId="53" applyFont="1" applyFill="1" applyBorder="1" applyAlignment="1">
      <alignment/>
      <protection/>
    </xf>
    <xf numFmtId="169" fontId="0" fillId="0" borderId="65" xfId="53" applyNumberFormat="1" applyFont="1" applyFill="1" applyBorder="1" applyAlignment="1">
      <alignment horizontal="center"/>
      <protection/>
    </xf>
    <xf numFmtId="0" fontId="0" fillId="38" borderId="72" xfId="53" applyFont="1" applyFill="1" applyBorder="1" applyAlignment="1">
      <alignment/>
      <protection/>
    </xf>
    <xf numFmtId="169" fontId="0" fillId="0" borderId="64" xfId="53" applyNumberFormat="1" applyFont="1" applyFill="1" applyBorder="1" applyAlignment="1">
      <alignment horizontal="center"/>
      <protection/>
    </xf>
    <xf numFmtId="169" fontId="0" fillId="0" borderId="44" xfId="53" applyNumberFormat="1" applyFont="1" applyFill="1" applyBorder="1" applyAlignment="1">
      <alignment horizontal="center"/>
      <protection/>
    </xf>
    <xf numFmtId="170" fontId="0" fillId="0" borderId="0" xfId="53" applyNumberFormat="1" applyFont="1" applyFill="1" applyAlignment="1">
      <alignment horizontal="center"/>
      <protection/>
    </xf>
    <xf numFmtId="0" fontId="0" fillId="0" borderId="0" xfId="53" applyFont="1" applyFill="1" applyBorder="1" applyAlignment="1">
      <alignment horizontal="center"/>
      <protection/>
    </xf>
    <xf numFmtId="0" fontId="0" fillId="38" borderId="77" xfId="53" applyFont="1" applyFill="1" applyBorder="1" applyAlignment="1">
      <alignment horizontal="center"/>
      <protection/>
    </xf>
    <xf numFmtId="169" fontId="48" fillId="0" borderId="64" xfId="53" applyNumberFormat="1" applyFont="1" applyFill="1" applyBorder="1" applyAlignment="1">
      <alignment horizontal="center"/>
      <protection/>
    </xf>
    <xf numFmtId="169" fontId="48" fillId="0" borderId="65" xfId="53" applyNumberFormat="1" applyFont="1" applyFill="1" applyBorder="1" applyAlignment="1">
      <alignment horizontal="center"/>
      <protection/>
    </xf>
    <xf numFmtId="0" fontId="68" fillId="0" borderId="0" xfId="53" applyFont="1" applyBorder="1">
      <alignment/>
      <protection/>
    </xf>
    <xf numFmtId="0" fontId="0" fillId="38" borderId="54" xfId="53" applyFont="1" applyFill="1" applyBorder="1">
      <alignment/>
      <protection/>
    </xf>
    <xf numFmtId="0" fontId="0" fillId="38" borderId="45" xfId="53" applyFont="1" applyFill="1" applyBorder="1">
      <alignment/>
      <protection/>
    </xf>
    <xf numFmtId="169" fontId="48" fillId="0" borderId="55" xfId="53" applyNumberFormat="1" applyFont="1" applyFill="1" applyBorder="1" applyAlignment="1">
      <alignment horizontal="center"/>
      <protection/>
    </xf>
    <xf numFmtId="0" fontId="51" fillId="0" borderId="0" xfId="53" applyFont="1" applyFill="1">
      <alignment/>
      <protection/>
    </xf>
    <xf numFmtId="0" fontId="68" fillId="0" borderId="0" xfId="53" applyFont="1">
      <alignment/>
      <protection/>
    </xf>
    <xf numFmtId="0" fontId="69" fillId="0" borderId="0" xfId="53" applyFont="1">
      <alignment/>
      <protection/>
    </xf>
    <xf numFmtId="0" fontId="70" fillId="0" borderId="0" xfId="53" applyFont="1">
      <alignment/>
      <protection/>
    </xf>
    <xf numFmtId="0" fontId="0" fillId="0" borderId="75" xfId="53" applyFont="1" applyFill="1" applyBorder="1" applyAlignment="1">
      <alignment horizontal="center"/>
      <protection/>
    </xf>
    <xf numFmtId="0" fontId="59" fillId="0" borderId="0" xfId="53" applyFont="1" applyAlignment="1">
      <alignment horizontal="center"/>
      <protection/>
    </xf>
    <xf numFmtId="0" fontId="0" fillId="38" borderId="52" xfId="53" applyFont="1" applyFill="1" applyBorder="1" applyAlignment="1">
      <alignment horizontal="left"/>
      <protection/>
    </xf>
    <xf numFmtId="0" fontId="0" fillId="38" borderId="24" xfId="53" applyFont="1" applyFill="1" applyBorder="1">
      <alignment/>
      <protection/>
    </xf>
    <xf numFmtId="170" fontId="0" fillId="0" borderId="35" xfId="53" applyNumberFormat="1" applyFont="1" applyFill="1" applyBorder="1">
      <alignment/>
      <protection/>
    </xf>
    <xf numFmtId="0" fontId="0" fillId="38" borderId="13" xfId="53" applyFont="1" applyFill="1" applyBorder="1" applyAlignment="1">
      <alignment horizontal="left"/>
      <protection/>
    </xf>
    <xf numFmtId="0" fontId="0" fillId="38" borderId="14" xfId="53" applyFont="1" applyFill="1" applyBorder="1">
      <alignment/>
      <protection/>
    </xf>
    <xf numFmtId="169" fontId="48" fillId="0" borderId="35" xfId="53" applyNumberFormat="1" applyFont="1" applyFill="1" applyBorder="1">
      <alignment/>
      <protection/>
    </xf>
    <xf numFmtId="0" fontId="0" fillId="38" borderId="30" xfId="53" applyFont="1" applyFill="1" applyBorder="1" applyAlignment="1">
      <alignment horizontal="left"/>
      <protection/>
    </xf>
    <xf numFmtId="0" fontId="51" fillId="38" borderId="32" xfId="53" applyFont="1" applyFill="1" applyBorder="1" applyAlignment="1">
      <alignment horizontal="right"/>
      <protection/>
    </xf>
    <xf numFmtId="169" fontId="0" fillId="0" borderId="32" xfId="53" applyNumberFormat="1" applyFont="1" applyFill="1" applyBorder="1">
      <alignment/>
      <protection/>
    </xf>
    <xf numFmtId="0" fontId="0" fillId="38" borderId="79" xfId="53" applyFont="1" applyFill="1" applyBorder="1" applyAlignment="1">
      <alignment horizontal="left"/>
      <protection/>
    </xf>
    <xf numFmtId="0" fontId="0" fillId="38" borderId="80" xfId="53" applyFont="1" applyFill="1" applyBorder="1" applyAlignment="1">
      <alignment horizontal="left"/>
      <protection/>
    </xf>
    <xf numFmtId="170" fontId="48" fillId="0" borderId="28" xfId="53" applyNumberFormat="1" applyFont="1" applyFill="1" applyBorder="1">
      <alignment/>
      <protection/>
    </xf>
    <xf numFmtId="169" fontId="48" fillId="0" borderId="28" xfId="53" applyNumberFormat="1" applyFont="1" applyFill="1" applyBorder="1">
      <alignment/>
      <protection/>
    </xf>
    <xf numFmtId="0" fontId="0" fillId="38" borderId="78" xfId="53" applyFont="1" applyFill="1" applyBorder="1" applyAlignment="1">
      <alignment horizontal="left"/>
      <protection/>
    </xf>
    <xf numFmtId="0" fontId="0" fillId="38" borderId="81" xfId="53" applyFont="1" applyFill="1" applyBorder="1" applyAlignment="1">
      <alignment horizontal="left"/>
      <protection/>
    </xf>
    <xf numFmtId="0" fontId="0" fillId="38" borderId="30" xfId="53" applyFont="1" applyFill="1" applyBorder="1" applyAlignment="1">
      <alignment horizontal="right"/>
      <protection/>
    </xf>
    <xf numFmtId="0" fontId="0" fillId="0" borderId="0" xfId="53" applyFont="1" applyAlignment="1">
      <alignment horizontal="right"/>
      <protection/>
    </xf>
    <xf numFmtId="0" fontId="0" fillId="38" borderId="13" xfId="53" applyFont="1" applyFill="1" applyBorder="1" applyAlignment="1">
      <alignment horizontal="center"/>
      <protection/>
    </xf>
    <xf numFmtId="171" fontId="0" fillId="0" borderId="42" xfId="53" applyNumberFormat="1" applyFont="1" applyFill="1" applyBorder="1">
      <alignment/>
      <protection/>
    </xf>
    <xf numFmtId="0" fontId="0" fillId="38" borderId="25" xfId="53" applyFont="1" applyFill="1" applyBorder="1" applyAlignment="1">
      <alignment horizontal="center"/>
      <protection/>
    </xf>
    <xf numFmtId="171" fontId="0" fillId="0" borderId="65" xfId="53" applyNumberFormat="1" applyFont="1" applyFill="1" applyBorder="1">
      <alignment/>
      <protection/>
    </xf>
    <xf numFmtId="0" fontId="0" fillId="38" borderId="15" xfId="53" applyFont="1" applyFill="1" applyBorder="1" applyAlignment="1">
      <alignment horizontal="center"/>
      <protection/>
    </xf>
    <xf numFmtId="171" fontId="0" fillId="0" borderId="44" xfId="53" applyNumberFormat="1" applyFont="1" applyFill="1" applyBorder="1">
      <alignment/>
      <protection/>
    </xf>
    <xf numFmtId="170" fontId="59" fillId="0" borderId="0" xfId="53" applyNumberFormat="1" applyFont="1" applyFill="1" applyAlignment="1">
      <alignment horizontal="center"/>
      <protection/>
    </xf>
    <xf numFmtId="0" fontId="0" fillId="38" borderId="75" xfId="53" applyFont="1" applyFill="1" applyBorder="1" applyAlignment="1">
      <alignment horizontal="center"/>
      <protection/>
    </xf>
    <xf numFmtId="0" fontId="0" fillId="0" borderId="34" xfId="53" applyBorder="1" applyAlignment="1">
      <alignment horizontal="center"/>
      <protection/>
    </xf>
    <xf numFmtId="169" fontId="48" fillId="0" borderId="42" xfId="53" applyNumberFormat="1" applyFont="1" applyFill="1" applyBorder="1" applyAlignment="1">
      <alignment horizontal="center"/>
      <protection/>
    </xf>
    <xf numFmtId="0" fontId="0" fillId="38" borderId="81" xfId="53" applyFont="1" applyFill="1" applyBorder="1">
      <alignment/>
      <protection/>
    </xf>
    <xf numFmtId="169" fontId="48" fillId="0" borderId="44" xfId="53" applyNumberFormat="1" applyFont="1" applyFill="1" applyBorder="1" applyAlignment="1">
      <alignment horizontal="center"/>
      <protection/>
    </xf>
    <xf numFmtId="169" fontId="0" fillId="0" borderId="42" xfId="53" applyNumberFormat="1" applyFont="1" applyFill="1" applyBorder="1" applyAlignment="1">
      <alignment horizontal="center"/>
      <protection/>
    </xf>
    <xf numFmtId="0" fontId="0" fillId="0" borderId="34" xfId="53" applyBorder="1">
      <alignment/>
      <protection/>
    </xf>
    <xf numFmtId="0" fontId="0" fillId="38" borderId="82" xfId="53" applyFont="1" applyFill="1" applyBorder="1">
      <alignment/>
      <protection/>
    </xf>
    <xf numFmtId="169" fontId="0" fillId="0" borderId="14" xfId="53" applyNumberFormat="1" applyFont="1" applyFill="1" applyBorder="1">
      <alignment/>
      <protection/>
    </xf>
    <xf numFmtId="169" fontId="0" fillId="0" borderId="28" xfId="53" applyNumberFormat="1" applyFont="1" applyFill="1" applyBorder="1">
      <alignment/>
      <protection/>
    </xf>
    <xf numFmtId="169" fontId="48" fillId="0" borderId="17" xfId="53" applyNumberFormat="1" applyFont="1" applyFill="1" applyBorder="1">
      <alignment/>
      <protection/>
    </xf>
    <xf numFmtId="0" fontId="0" fillId="38" borderId="83" xfId="53" applyFont="1" applyFill="1" applyBorder="1">
      <alignment/>
      <protection/>
    </xf>
    <xf numFmtId="0" fontId="71" fillId="0" borderId="0" xfId="53" applyFont="1">
      <alignment/>
      <protection/>
    </xf>
    <xf numFmtId="0" fontId="0" fillId="38" borderId="83" xfId="53" applyFont="1" applyFill="1" applyBorder="1" applyAlignment="1">
      <alignment horizontal="center"/>
      <protection/>
    </xf>
    <xf numFmtId="3" fontId="0" fillId="0" borderId="12" xfId="53" applyNumberFormat="1" applyFont="1" applyFill="1" applyBorder="1" applyAlignment="1">
      <alignment horizontal="center"/>
      <protection/>
    </xf>
    <xf numFmtId="0" fontId="0" fillId="38" borderId="69" xfId="53" applyFont="1" applyFill="1" applyBorder="1" applyAlignment="1">
      <alignment horizontal="center"/>
      <protection/>
    </xf>
    <xf numFmtId="3" fontId="0" fillId="0" borderId="50" xfId="53" applyNumberFormat="1" applyFont="1" applyBorder="1" applyAlignment="1">
      <alignment horizontal="center"/>
      <protection/>
    </xf>
    <xf numFmtId="0" fontId="67" fillId="0" borderId="11" xfId="53" applyFont="1" applyFill="1" applyBorder="1" applyAlignment="1">
      <alignment horizontal="center"/>
      <protection/>
    </xf>
    <xf numFmtId="0" fontId="67" fillId="0" borderId="0" xfId="53" applyFont="1" applyFill="1" applyBorder="1" applyAlignment="1">
      <alignment horizontal="center"/>
      <protection/>
    </xf>
    <xf numFmtId="0" fontId="67" fillId="38" borderId="57" xfId="53" applyFont="1" applyFill="1" applyBorder="1">
      <alignment/>
      <protection/>
    </xf>
    <xf numFmtId="170" fontId="48" fillId="0" borderId="35" xfId="53" applyNumberFormat="1" applyFont="1" applyFill="1" applyBorder="1">
      <alignment/>
      <protection/>
    </xf>
    <xf numFmtId="0" fontId="67" fillId="38" borderId="45" xfId="53" applyFont="1" applyFill="1" applyBorder="1">
      <alignment/>
      <protection/>
    </xf>
    <xf numFmtId="170" fontId="48" fillId="0" borderId="17" xfId="53" applyNumberFormat="1" applyFont="1" applyFill="1" applyBorder="1">
      <alignment/>
      <protection/>
    </xf>
    <xf numFmtId="170" fontId="67" fillId="0" borderId="0" xfId="53" applyNumberFormat="1" applyFont="1" applyFill="1" applyBorder="1">
      <alignment/>
      <protection/>
    </xf>
    <xf numFmtId="0" fontId="51" fillId="0" borderId="0" xfId="53" applyFont="1" applyAlignment="1">
      <alignment horizontal="center"/>
      <protection/>
    </xf>
    <xf numFmtId="0" fontId="72" fillId="0" borderId="0" xfId="53" applyFont="1" applyFill="1" applyBorder="1" applyAlignment="1">
      <alignment vertical="center"/>
      <protection/>
    </xf>
    <xf numFmtId="0" fontId="0" fillId="38" borderId="62" xfId="53" applyFont="1" applyFill="1" applyBorder="1" applyAlignment="1">
      <alignment horizontal="center" vertical="center" wrapText="1"/>
      <protection/>
    </xf>
    <xf numFmtId="0" fontId="0" fillId="38" borderId="31" xfId="53" applyFont="1" applyFill="1" applyBorder="1" applyAlignment="1">
      <alignment horizontal="center" vertical="center" wrapText="1"/>
      <protection/>
    </xf>
    <xf numFmtId="0" fontId="0" fillId="38" borderId="38" xfId="53" applyFont="1" applyFill="1" applyBorder="1" applyAlignment="1">
      <alignment horizontal="right"/>
      <protection/>
    </xf>
    <xf numFmtId="3" fontId="0" fillId="0" borderId="26" xfId="60" applyNumberFormat="1" applyFont="1" applyFill="1" applyBorder="1" applyAlignment="1" applyProtection="1">
      <alignment/>
      <protection/>
    </xf>
    <xf numFmtId="3" fontId="0" fillId="0" borderId="39" xfId="60" applyNumberFormat="1" applyFont="1" applyFill="1" applyBorder="1" applyAlignment="1" applyProtection="1">
      <alignment/>
      <protection/>
    </xf>
    <xf numFmtId="172" fontId="0" fillId="0" borderId="27" xfId="60" applyNumberFormat="1" applyFont="1" applyFill="1" applyBorder="1" applyAlignment="1" applyProtection="1">
      <alignment/>
      <protection/>
    </xf>
    <xf numFmtId="0" fontId="0" fillId="0" borderId="35" xfId="53" applyFont="1" applyFill="1" applyBorder="1" applyAlignment="1">
      <alignment horizontal="center"/>
      <protection/>
    </xf>
    <xf numFmtId="3" fontId="0" fillId="0" borderId="36" xfId="60" applyNumberFormat="1" applyFont="1" applyFill="1" applyBorder="1" applyAlignment="1" applyProtection="1">
      <alignment/>
      <protection/>
    </xf>
    <xf numFmtId="0" fontId="0" fillId="38" borderId="82" xfId="53" applyFont="1" applyFill="1" applyBorder="1" applyAlignment="1">
      <alignment horizontal="right"/>
      <protection/>
    </xf>
    <xf numFmtId="3" fontId="0" fillId="0" borderId="56" xfId="60" applyNumberFormat="1" applyFont="1" applyFill="1" applyBorder="1" applyAlignment="1" applyProtection="1">
      <alignment/>
      <protection/>
    </xf>
    <xf numFmtId="172" fontId="0" fillId="0" borderId="84" xfId="60" applyNumberFormat="1" applyFont="1" applyFill="1" applyBorder="1" applyAlignment="1" applyProtection="1">
      <alignment/>
      <protection/>
    </xf>
    <xf numFmtId="0" fontId="0" fillId="0" borderId="74" xfId="53" applyFont="1" applyFill="1" applyBorder="1">
      <alignment/>
      <protection/>
    </xf>
    <xf numFmtId="0" fontId="0" fillId="38" borderId="66" xfId="53" applyFont="1" applyFill="1" applyBorder="1" applyAlignment="1">
      <alignment horizontal="right"/>
      <protection/>
    </xf>
    <xf numFmtId="3" fontId="0" fillId="0" borderId="51" xfId="60" applyNumberFormat="1" applyFont="1" applyFill="1" applyBorder="1" applyAlignment="1" applyProtection="1">
      <alignment/>
      <protection/>
    </xf>
    <xf numFmtId="3" fontId="0" fillId="0" borderId="31" xfId="60" applyNumberFormat="1" applyFont="1" applyFill="1" applyBorder="1" applyAlignment="1" applyProtection="1">
      <alignment/>
      <protection/>
    </xf>
    <xf numFmtId="172" fontId="0" fillId="0" borderId="62" xfId="60" applyNumberFormat="1" applyFont="1" applyFill="1" applyBorder="1" applyAlignment="1" applyProtection="1">
      <alignment/>
      <protection/>
    </xf>
    <xf numFmtId="0" fontId="0" fillId="0" borderId="32" xfId="53" applyFont="1" applyFill="1" applyBorder="1">
      <alignment/>
      <protection/>
    </xf>
    <xf numFmtId="0" fontId="28" fillId="0" borderId="29" xfId="53" applyFont="1" applyBorder="1">
      <alignment/>
      <protection/>
    </xf>
    <xf numFmtId="0" fontId="0" fillId="0" borderId="37" xfId="53" applyFont="1" applyBorder="1">
      <alignment/>
      <protection/>
    </xf>
    <xf numFmtId="0" fontId="51" fillId="38" borderId="10" xfId="53" applyFont="1" applyFill="1" applyBorder="1">
      <alignment/>
      <protection/>
    </xf>
    <xf numFmtId="0" fontId="67" fillId="38" borderId="11" xfId="53" applyFont="1" applyFill="1" applyBorder="1">
      <alignment/>
      <protection/>
    </xf>
    <xf numFmtId="0" fontId="0" fillId="38" borderId="82" xfId="53" applyFont="1" applyFill="1" applyBorder="1" applyAlignment="1">
      <alignment horizontal="center" vertical="center"/>
      <protection/>
    </xf>
    <xf numFmtId="0" fontId="0" fillId="38" borderId="61" xfId="53" applyFont="1" applyFill="1" applyBorder="1" applyAlignment="1">
      <alignment horizontal="center" vertical="center" wrapText="1"/>
      <protection/>
    </xf>
    <xf numFmtId="0" fontId="0" fillId="38" borderId="85" xfId="53" applyFont="1" applyFill="1" applyBorder="1" applyAlignment="1">
      <alignment horizontal="center" vertical="center" wrapText="1"/>
      <protection/>
    </xf>
    <xf numFmtId="0" fontId="0" fillId="38" borderId="26" xfId="53" applyFont="1" applyFill="1" applyBorder="1" applyAlignment="1">
      <alignment horizontal="center" vertical="center" wrapText="1"/>
      <protection/>
    </xf>
    <xf numFmtId="0" fontId="0" fillId="38" borderId="59" xfId="53" applyFont="1" applyFill="1" applyBorder="1" applyAlignment="1">
      <alignment horizontal="center" vertical="center" wrapText="1"/>
      <protection/>
    </xf>
    <xf numFmtId="0" fontId="67" fillId="38" borderId="56" xfId="53" applyFont="1" applyFill="1" applyBorder="1" applyAlignment="1">
      <alignment horizontal="center" vertical="center" wrapText="1"/>
      <protection/>
    </xf>
    <xf numFmtId="0" fontId="0" fillId="38" borderId="36" xfId="53" applyFont="1" applyFill="1" applyBorder="1" applyAlignment="1">
      <alignment horizontal="center"/>
      <protection/>
    </xf>
    <xf numFmtId="0" fontId="0" fillId="38" borderId="56" xfId="53" applyFont="1" applyFill="1" applyBorder="1" applyAlignment="1">
      <alignment horizontal="center" vertical="center" wrapText="1"/>
      <protection/>
    </xf>
    <xf numFmtId="0" fontId="0" fillId="0" borderId="78" xfId="53" applyFont="1" applyBorder="1" applyAlignment="1">
      <alignment horizontal="center"/>
      <protection/>
    </xf>
    <xf numFmtId="0" fontId="67" fillId="0" borderId="36" xfId="53" applyFont="1" applyBorder="1" applyAlignment="1">
      <alignment horizontal="center"/>
      <protection/>
    </xf>
    <xf numFmtId="0" fontId="0" fillId="0" borderId="81" xfId="53" applyFont="1" applyBorder="1" applyAlignment="1">
      <alignment horizontal="center"/>
      <protection/>
    </xf>
    <xf numFmtId="0" fontId="67" fillId="0" borderId="43" xfId="53" applyFont="1" applyBorder="1" applyAlignment="1">
      <alignment horizontal="center"/>
      <protection/>
    </xf>
    <xf numFmtId="0" fontId="59" fillId="0" borderId="43" xfId="53" applyFont="1" applyBorder="1" applyAlignment="1">
      <alignment horizontal="center"/>
      <protection/>
    </xf>
    <xf numFmtId="0" fontId="0" fillId="38" borderId="12" xfId="53" applyFont="1" applyFill="1" applyBorder="1">
      <alignment/>
      <protection/>
    </xf>
    <xf numFmtId="0" fontId="0" fillId="38" borderId="86" xfId="53" applyFont="1" applyFill="1" applyBorder="1" applyAlignment="1">
      <alignment horizontal="center" vertical="center" wrapText="1"/>
      <protection/>
    </xf>
    <xf numFmtId="0" fontId="0" fillId="38" borderId="68" xfId="53" applyFont="1" applyFill="1" applyBorder="1" applyAlignment="1">
      <alignment horizontal="center" vertical="center" wrapText="1"/>
      <protection/>
    </xf>
    <xf numFmtId="0" fontId="53" fillId="0" borderId="65" xfId="53" applyFont="1" applyBorder="1" applyAlignment="1">
      <alignment horizontal="center"/>
      <protection/>
    </xf>
    <xf numFmtId="0" fontId="59" fillId="0" borderId="44" xfId="53" applyFont="1" applyBorder="1" applyAlignment="1">
      <alignment horizontal="center"/>
      <protection/>
    </xf>
    <xf numFmtId="3" fontId="0" fillId="0" borderId="75" xfId="53" applyNumberFormat="1" applyFont="1" applyBorder="1" applyAlignment="1">
      <alignment horizontal="center"/>
      <protection/>
    </xf>
    <xf numFmtId="1" fontId="0" fillId="0" borderId="75" xfId="53" applyNumberFormat="1" applyFont="1" applyBorder="1" applyAlignment="1">
      <alignment horizontal="center"/>
      <protection/>
    </xf>
    <xf numFmtId="3" fontId="0" fillId="0" borderId="39" xfId="53" applyNumberFormat="1" applyFont="1" applyFill="1" applyBorder="1">
      <alignment/>
      <protection/>
    </xf>
    <xf numFmtId="3" fontId="48" fillId="0" borderId="39" xfId="53" applyNumberFormat="1" applyFont="1" applyFill="1" applyBorder="1">
      <alignment/>
      <protection/>
    </xf>
    <xf numFmtId="3" fontId="0" fillId="0" borderId="33" xfId="53" applyNumberFormat="1" applyFont="1" applyFill="1" applyBorder="1">
      <alignment/>
      <protection/>
    </xf>
    <xf numFmtId="3" fontId="0" fillId="0" borderId="33" xfId="53" applyNumberFormat="1" applyFont="1" applyBorder="1">
      <alignment/>
      <protection/>
    </xf>
    <xf numFmtId="3" fontId="0" fillId="0" borderId="33" xfId="53" applyNumberFormat="1" applyBorder="1">
      <alignment/>
      <protection/>
    </xf>
    <xf numFmtId="3" fontId="0" fillId="0" borderId="31" xfId="53" applyNumberFormat="1" applyFont="1" applyFill="1" applyBorder="1">
      <alignment/>
      <protection/>
    </xf>
    <xf numFmtId="3" fontId="0" fillId="0" borderId="51" xfId="53" applyNumberFormat="1" applyFont="1" applyFill="1" applyBorder="1">
      <alignment/>
      <protection/>
    </xf>
    <xf numFmtId="3" fontId="0" fillId="0" borderId="51" xfId="53" applyNumberFormat="1" applyFont="1" applyBorder="1">
      <alignment/>
      <protection/>
    </xf>
    <xf numFmtId="3" fontId="0" fillId="0" borderId="51" xfId="53" applyNumberFormat="1" applyBorder="1">
      <alignment/>
      <protection/>
    </xf>
    <xf numFmtId="3" fontId="48" fillId="0" borderId="33" xfId="53" applyNumberFormat="1" applyFont="1" applyFill="1" applyBorder="1">
      <alignment/>
      <protection/>
    </xf>
    <xf numFmtId="3" fontId="0" fillId="0" borderId="31" xfId="53" applyNumberFormat="1" applyFont="1" applyBorder="1">
      <alignment/>
      <protection/>
    </xf>
    <xf numFmtId="3" fontId="0" fillId="0" borderId="0" xfId="53" applyNumberFormat="1" applyFont="1">
      <alignment/>
      <protection/>
    </xf>
    <xf numFmtId="3" fontId="0" fillId="0" borderId="0" xfId="53" applyNumberFormat="1">
      <alignment/>
      <protection/>
    </xf>
    <xf numFmtId="3" fontId="48" fillId="0" borderId="33" xfId="53" applyNumberFormat="1" applyFont="1" applyBorder="1">
      <alignment/>
      <protection/>
    </xf>
    <xf numFmtId="3" fontId="48" fillId="0" borderId="39" xfId="53" applyNumberFormat="1" applyFont="1" applyBorder="1">
      <alignment/>
      <protection/>
    </xf>
    <xf numFmtId="3" fontId="73" fillId="0" borderId="39" xfId="53" applyNumberFormat="1" applyFont="1" applyFill="1" applyBorder="1">
      <alignment/>
      <protection/>
    </xf>
    <xf numFmtId="0" fontId="0" fillId="0" borderId="0" xfId="56" applyAlignment="1">
      <alignment horizontal="center"/>
      <protection/>
    </xf>
    <xf numFmtId="0" fontId="0" fillId="0" borderId="0" xfId="56">
      <alignment/>
      <protection/>
    </xf>
    <xf numFmtId="0" fontId="0" fillId="37" borderId="0" xfId="56" applyFont="1" applyFill="1" applyAlignment="1">
      <alignment horizontal="center"/>
      <protection/>
    </xf>
    <xf numFmtId="0" fontId="50" fillId="37" borderId="0" xfId="56" applyFont="1" applyFill="1">
      <alignment/>
      <protection/>
    </xf>
    <xf numFmtId="0" fontId="0" fillId="37" borderId="0" xfId="56" applyFont="1" applyFill="1">
      <alignment/>
      <protection/>
    </xf>
    <xf numFmtId="0" fontId="51" fillId="0" borderId="0" xfId="56" applyFont="1">
      <alignment/>
      <protection/>
    </xf>
    <xf numFmtId="0" fontId="0" fillId="0" borderId="0" xfId="56" applyFont="1">
      <alignment/>
      <protection/>
    </xf>
    <xf numFmtId="0" fontId="72" fillId="0" borderId="0" xfId="56" applyFont="1">
      <alignment/>
      <protection/>
    </xf>
    <xf numFmtId="0" fontId="0" fillId="0" borderId="0" xfId="56" applyFont="1" applyAlignment="1">
      <alignment horizontal="center"/>
      <protection/>
    </xf>
    <xf numFmtId="0" fontId="0" fillId="37" borderId="0" xfId="56" applyFill="1" applyAlignment="1">
      <alignment horizontal="center"/>
      <protection/>
    </xf>
    <xf numFmtId="0" fontId="0" fillId="37" borderId="0" xfId="56" applyFill="1">
      <alignment/>
      <protection/>
    </xf>
    <xf numFmtId="0" fontId="51" fillId="0" borderId="0" xfId="56" applyFont="1" applyFill="1" applyBorder="1">
      <alignment/>
      <protection/>
    </xf>
    <xf numFmtId="0" fontId="72" fillId="0" borderId="0" xfId="56" applyFont="1" applyFill="1" applyBorder="1">
      <alignment/>
      <protection/>
    </xf>
    <xf numFmtId="0" fontId="58" fillId="37" borderId="0" xfId="56" applyFont="1" applyFill="1" applyAlignment="1">
      <alignment horizontal="center"/>
      <protection/>
    </xf>
    <xf numFmtId="0" fontId="58" fillId="37" borderId="0" xfId="56" applyFont="1" applyFill="1">
      <alignment/>
      <protection/>
    </xf>
    <xf numFmtId="0" fontId="28" fillId="0" borderId="19" xfId="0" applyFont="1" applyFill="1" applyBorder="1" applyAlignment="1">
      <alignment horizontal="center" vertical="center" wrapText="1"/>
    </xf>
    <xf numFmtId="0" fontId="33" fillId="0" borderId="0" xfId="0" applyFont="1" applyFill="1" applyBorder="1" applyAlignment="1">
      <alignment horizontal="left" vertical="center" wrapText="1"/>
    </xf>
    <xf numFmtId="0" fontId="75" fillId="0" borderId="0" xfId="0" applyFont="1" applyFill="1" applyBorder="1" applyAlignment="1" applyProtection="1">
      <alignment horizontal="center" vertical="center" wrapText="1"/>
      <protection/>
    </xf>
    <xf numFmtId="0" fontId="76" fillId="0" borderId="0" xfId="0" applyFont="1" applyFill="1" applyBorder="1" applyAlignment="1">
      <alignment horizontal="center" vertical="center" wrapText="1"/>
    </xf>
    <xf numFmtId="0" fontId="76" fillId="0" borderId="0" xfId="0" applyFont="1" applyFill="1" applyBorder="1" applyAlignment="1" applyProtection="1">
      <alignment horizontal="center" vertical="center" wrapText="1"/>
      <protection/>
    </xf>
    <xf numFmtId="14" fontId="76" fillId="0" borderId="0" xfId="0" applyNumberFormat="1" applyFont="1" applyFill="1" applyBorder="1" applyAlignment="1">
      <alignment horizontal="center" vertical="center" wrapText="1"/>
    </xf>
    <xf numFmtId="168" fontId="31" fillId="0" borderId="0" xfId="0" applyNumberFormat="1" applyFont="1" applyFill="1" applyBorder="1" applyAlignment="1" applyProtection="1">
      <alignment horizontal="center" vertical="center" wrapText="1"/>
      <protection/>
    </xf>
    <xf numFmtId="10" fontId="75" fillId="0" borderId="0" xfId="0" applyNumberFormat="1" applyFont="1" applyFill="1" applyBorder="1" applyAlignment="1" applyProtection="1">
      <alignment horizontal="center" vertical="center" wrapText="1"/>
      <protection/>
    </xf>
    <xf numFmtId="10" fontId="76" fillId="0" borderId="0" xfId="0" applyNumberFormat="1" applyFont="1" applyFill="1" applyBorder="1" applyAlignment="1">
      <alignment horizontal="center" vertical="center" wrapText="1"/>
    </xf>
    <xf numFmtId="10" fontId="35" fillId="0" borderId="0" xfId="0" applyNumberFormat="1" applyFont="1" applyFill="1" applyBorder="1" applyAlignment="1">
      <alignment horizontal="center" vertical="center" wrapText="1"/>
    </xf>
    <xf numFmtId="10" fontId="76" fillId="0" borderId="0" xfId="0" applyNumberFormat="1" applyFont="1" applyFill="1" applyBorder="1" applyAlignment="1" applyProtection="1">
      <alignment horizontal="center" vertical="center" wrapText="1"/>
      <protection/>
    </xf>
    <xf numFmtId="10" fontId="35" fillId="0" borderId="0" xfId="0" applyNumberFormat="1" applyFont="1" applyFill="1" applyBorder="1" applyAlignment="1" applyProtection="1">
      <alignment horizontal="center" vertical="center" wrapText="1"/>
      <protection/>
    </xf>
    <xf numFmtId="0" fontId="26" fillId="0" borderId="87" xfId="45" applyFill="1" applyBorder="1" applyAlignment="1" applyProtection="1">
      <alignment horizontal="center" vertical="center" wrapText="1"/>
      <protection/>
    </xf>
    <xf numFmtId="0" fontId="26" fillId="0" borderId="88" xfId="45" applyFill="1" applyBorder="1" applyAlignment="1" applyProtection="1">
      <alignment horizontal="center" vertical="center" wrapText="1"/>
      <protection/>
    </xf>
    <xf numFmtId="0" fontId="26" fillId="0" borderId="0" xfId="45" applyFill="1" applyBorder="1" applyAlignment="1" applyProtection="1">
      <alignment vertical="center" wrapText="1"/>
      <protection/>
    </xf>
    <xf numFmtId="0" fontId="26" fillId="0" borderId="87" xfId="45" applyFill="1" applyBorder="1" applyAlignment="1" applyProtection="1">
      <alignment horizontal="right" vertical="center" wrapText="1"/>
      <protection/>
    </xf>
    <xf numFmtId="0" fontId="26" fillId="0" borderId="88" xfId="45" applyFill="1" applyBorder="1" applyAlignment="1" applyProtection="1">
      <alignment horizontal="right" vertical="center" wrapText="1"/>
      <protection/>
    </xf>
    <xf numFmtId="0" fontId="111" fillId="0" borderId="0" xfId="45" applyFont="1" applyFill="1" applyBorder="1" applyAlignment="1" applyProtection="1">
      <alignment horizontal="center" vertical="center" wrapText="1"/>
      <protection/>
    </xf>
    <xf numFmtId="0" fontId="112" fillId="0" borderId="0" xfId="45" applyFont="1" applyFill="1" applyBorder="1" applyAlignment="1" applyProtection="1">
      <alignment vertical="center" wrapText="1"/>
      <protection/>
    </xf>
    <xf numFmtId="0" fontId="113" fillId="0" borderId="0" xfId="0" applyFont="1" applyFill="1" applyBorder="1" applyAlignment="1">
      <alignment horizontal="left" vertical="center" wrapText="1"/>
    </xf>
    <xf numFmtId="3" fontId="0" fillId="0" borderId="33" xfId="53" applyNumberFormat="1" applyFill="1" applyBorder="1">
      <alignment/>
      <protection/>
    </xf>
    <xf numFmtId="3" fontId="0" fillId="0" borderId="51" xfId="53" applyNumberFormat="1" applyFill="1" applyBorder="1">
      <alignment/>
      <protection/>
    </xf>
    <xf numFmtId="0" fontId="114" fillId="0" borderId="89" xfId="0" applyFont="1" applyFill="1" applyBorder="1" applyAlignment="1" applyProtection="1">
      <alignment vertical="center" wrapText="1"/>
      <protection/>
    </xf>
    <xf numFmtId="0" fontId="114" fillId="0" borderId="90" xfId="0" applyFont="1" applyFill="1" applyBorder="1" applyAlignment="1" applyProtection="1">
      <alignment vertical="center" wrapText="1"/>
      <protection/>
    </xf>
    <xf numFmtId="167" fontId="48" fillId="0" borderId="28" xfId="53" applyNumberFormat="1" applyFont="1" applyFill="1" applyBorder="1" applyAlignment="1">
      <alignment horizontal="right"/>
      <protection/>
    </xf>
    <xf numFmtId="167" fontId="48" fillId="0" borderId="50" xfId="53" applyNumberFormat="1" applyFont="1" applyFill="1" applyBorder="1" applyAlignment="1">
      <alignment horizontal="right"/>
      <protection/>
    </xf>
    <xf numFmtId="0" fontId="115" fillId="34" borderId="0" xfId="45" applyFont="1" applyFill="1" applyBorder="1" applyAlignment="1" applyProtection="1">
      <alignment horizontal="center"/>
      <protection/>
    </xf>
    <xf numFmtId="0" fontId="115" fillId="33" borderId="0" xfId="45" applyFont="1" applyFill="1" applyBorder="1" applyAlignment="1" applyProtection="1">
      <alignment horizontal="center"/>
      <protection/>
    </xf>
    <xf numFmtId="0" fontId="115" fillId="33" borderId="0" xfId="45" applyFont="1" applyFill="1" applyBorder="1" applyAlignment="1">
      <alignment horizontal="center"/>
    </xf>
    <xf numFmtId="0" fontId="17" fillId="0" borderId="0" xfId="0" applyFont="1" applyFill="1" applyBorder="1" applyAlignment="1">
      <alignment horizontal="center" vertical="center"/>
    </xf>
    <xf numFmtId="165" fontId="22" fillId="0" borderId="0" xfId="0" applyNumberFormat="1" applyFont="1" applyFill="1" applyBorder="1" applyAlignment="1">
      <alignment horizontal="left"/>
    </xf>
    <xf numFmtId="165" fontId="22" fillId="0" borderId="0" xfId="0" applyNumberFormat="1" applyFont="1" applyBorder="1" applyAlignment="1">
      <alignment horizontal="left"/>
    </xf>
    <xf numFmtId="0" fontId="0" fillId="0" borderId="89" xfId="0" applyFont="1" applyBorder="1" applyAlignment="1">
      <alignment horizontal="center"/>
    </xf>
    <xf numFmtId="0" fontId="0" fillId="0" borderId="90" xfId="0" applyFont="1" applyBorder="1" applyAlignment="1">
      <alignment horizontal="center"/>
    </xf>
    <xf numFmtId="0" fontId="33" fillId="0" borderId="89" xfId="0" applyFont="1" applyFill="1" applyBorder="1" applyAlignment="1">
      <alignment horizontal="center" vertical="center" wrapText="1"/>
    </xf>
    <xf numFmtId="0" fontId="33" fillId="0" borderId="90" xfId="0" applyFont="1" applyFill="1" applyBorder="1" applyAlignment="1">
      <alignment horizontal="center" vertical="center" wrapText="1"/>
    </xf>
    <xf numFmtId="49" fontId="0" fillId="38" borderId="65" xfId="53" applyNumberFormat="1" applyFont="1" applyFill="1" applyBorder="1" applyAlignment="1">
      <alignment horizontal="center"/>
      <protection/>
    </xf>
    <xf numFmtId="49" fontId="0" fillId="38" borderId="68" xfId="53" applyNumberFormat="1" applyFont="1" applyFill="1" applyBorder="1" applyAlignment="1">
      <alignment horizontal="center"/>
      <protection/>
    </xf>
    <xf numFmtId="0" fontId="0" fillId="38" borderId="67" xfId="53" applyFont="1" applyFill="1" applyBorder="1" applyAlignment="1">
      <alignment horizontal="center" vertical="center" wrapText="1"/>
      <protection/>
    </xf>
    <xf numFmtId="0" fontId="0" fillId="38" borderId="66" xfId="53" applyFont="1" applyFill="1" applyBorder="1" applyAlignment="1">
      <alignment horizontal="center"/>
      <protection/>
    </xf>
    <xf numFmtId="0" fontId="0" fillId="38" borderId="30" xfId="53" applyFont="1" applyFill="1" applyBorder="1" applyAlignment="1">
      <alignment horizontal="center"/>
      <protection/>
    </xf>
    <xf numFmtId="49" fontId="0" fillId="38" borderId="40" xfId="53" applyNumberFormat="1" applyFont="1" applyFill="1" applyBorder="1" applyAlignment="1">
      <alignment horizontal="center"/>
      <protection/>
    </xf>
    <xf numFmtId="14" fontId="55" fillId="0" borderId="0" xfId="53" applyNumberFormat="1" applyFont="1" applyFill="1" applyBorder="1" applyAlignment="1">
      <alignment horizontal="left" vertical="top" wrapText="1"/>
      <protection/>
    </xf>
    <xf numFmtId="10" fontId="48" fillId="0" borderId="67" xfId="53" applyNumberFormat="1" applyFont="1" applyFill="1" applyBorder="1" applyAlignment="1" applyProtection="1">
      <alignment horizontal="center" vertical="center"/>
      <protection/>
    </xf>
    <xf numFmtId="0" fontId="0" fillId="39" borderId="40" xfId="53" applyFont="1" applyFill="1" applyBorder="1" applyAlignment="1" applyProtection="1">
      <alignment horizontal="left" vertical="top" wrapText="1"/>
      <protection/>
    </xf>
    <xf numFmtId="0" fontId="48" fillId="0" borderId="91" xfId="53" applyFont="1" applyBorder="1" applyAlignment="1" applyProtection="1">
      <alignment horizontal="left" vertical="top" wrapText="1"/>
      <protection/>
    </xf>
    <xf numFmtId="0" fontId="0" fillId="0" borderId="40" xfId="53" applyFont="1" applyFill="1" applyBorder="1" applyAlignment="1" applyProtection="1">
      <alignment horizontal="left" vertical="top" wrapText="1"/>
      <protection/>
    </xf>
    <xf numFmtId="0" fontId="74" fillId="0" borderId="0" xfId="0" applyFont="1" applyFill="1" applyBorder="1" applyAlignment="1">
      <alignment horizontal="left" vertical="center" wrapText="1"/>
    </xf>
  </cellXfs>
  <cellStyles count="5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a 2" xfId="42"/>
    <cellStyle name="Entrée" xfId="43"/>
    <cellStyle name="Insatisfaisant" xfId="44"/>
    <cellStyle name="Hyperlink" xfId="45"/>
    <cellStyle name="Lien hypertexte 2" xfId="46"/>
    <cellStyle name="Followed Hyperlink" xfId="47"/>
    <cellStyle name="Comma" xfId="48"/>
    <cellStyle name="Comma [0]" xfId="49"/>
    <cellStyle name="Currency" xfId="50"/>
    <cellStyle name="Currency [0]" xfId="51"/>
    <cellStyle name="Neutre" xfId="52"/>
    <cellStyle name="Normal 2" xfId="53"/>
    <cellStyle name="Normal 3" xfId="54"/>
    <cellStyle name="Normal 4" xfId="55"/>
    <cellStyle name="Normal 5" xfId="56"/>
    <cellStyle name="Normal 7" xfId="57"/>
    <cellStyle name="Note" xfId="58"/>
    <cellStyle name="Percent" xfId="59"/>
    <cellStyle name="Pourcentage 2" xfId="60"/>
    <cellStyle name="Satisfaisant" xfId="61"/>
    <cellStyle name="Sortie" xfId="62"/>
    <cellStyle name="Standard 3" xfId="63"/>
    <cellStyle name="Texte explicatif" xfId="64"/>
    <cellStyle name="Titre" xfId="65"/>
    <cellStyle name="Titre 1" xfId="66"/>
    <cellStyle name="Titre 2" xfId="67"/>
    <cellStyle name="Titre 3" xfId="68"/>
    <cellStyle name="Titre 4" xfId="69"/>
    <cellStyle name="Total" xfId="70"/>
    <cellStyle name="Vérification"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77933C"/>
      <rgbColor rgb="00800080"/>
      <rgbColor rgb="0026686D"/>
      <rgbColor rgb="00C0C0C0"/>
      <rgbColor rgb="00808080"/>
      <rgbColor rgb="009999FF"/>
      <rgbColor rgb="00993366"/>
      <rgbColor rgb="00FFFFCC"/>
      <rgbColor rgb="00CCFFFF"/>
      <rgbColor rgb="00660066"/>
      <rgbColor rgb="00FF8080"/>
      <rgbColor rgb="000070C0"/>
      <rgbColor rgb="00CCCCFF"/>
      <rgbColor rgb="00000080"/>
      <rgbColor rgb="00FF00FF"/>
      <rgbColor rgb="00FFFF00"/>
      <rgbColor rgb="0000FFFF"/>
      <rgbColor rgb="00800080"/>
      <rgbColor rgb="00800000"/>
      <rgbColor rgb="00008080"/>
      <rgbColor rgb="000000FF"/>
      <rgbColor rgb="0000B0F0"/>
      <rgbColor rgb="00CCFFFF"/>
      <rgbColor rgb="00CCFFCC"/>
      <rgbColor rgb="00FFFF99"/>
      <rgbColor rgb="0099CCFF"/>
      <rgbColor rgb="00FF99CC"/>
      <rgbColor rgb="00CC99FF"/>
      <rgbColor rgb="00FAC090"/>
      <rgbColor rgb="000066FF"/>
      <rgbColor rgb="0033CCCC"/>
      <rgbColor rgb="0099CC00"/>
      <rgbColor rgb="00FFCC00"/>
      <rgbColor rgb="00E36E00"/>
      <rgbColor rgb="00E46C0A"/>
      <rgbColor rgb="00847A75"/>
      <rgbColor rgb="00969696"/>
      <rgbColor rgb="000033CC"/>
      <rgbColor rgb="00339966"/>
      <rgbColor rgb="00003300"/>
      <rgbColor rgb="001E1B1D"/>
      <rgbColor rgb="00993300"/>
      <rgbColor rgb="00993366"/>
      <rgbColor rgb="00243386"/>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657225</xdr:colOff>
      <xdr:row>12</xdr:row>
      <xdr:rowOff>9525</xdr:rowOff>
    </xdr:from>
    <xdr:to>
      <xdr:col>8</xdr:col>
      <xdr:colOff>238125</xdr:colOff>
      <xdr:row>19</xdr:row>
      <xdr:rowOff>114300</xdr:rowOff>
    </xdr:to>
    <xdr:pic>
      <xdr:nvPicPr>
        <xdr:cNvPr id="1" name="Picture 1"/>
        <xdr:cNvPicPr preferRelativeResize="1">
          <a:picLocks noChangeAspect="1"/>
        </xdr:cNvPicPr>
      </xdr:nvPicPr>
      <xdr:blipFill>
        <a:blip r:embed="rId1"/>
        <a:stretch>
          <a:fillRect/>
        </a:stretch>
      </xdr:blipFill>
      <xdr:spPr>
        <a:xfrm>
          <a:off x="2105025" y="3352800"/>
          <a:ext cx="4610100" cy="14382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c.europa.eu/finance/bank/regcapital/legislation-in-force/index_en.htm" TargetMode="External" /><Relationship Id="rId3" Type="http://schemas.openxmlformats.org/officeDocument/2006/relationships/hyperlink" Target="http://ec.europa.eu/finance/bank/docs/regcapital/acts/delegated/141010_delegated-act-liquidity-coverage_en.pdf" TargetMode="External" /><Relationship Id="rId4" Type="http://schemas.openxmlformats.org/officeDocument/2006/relationships/hyperlink" Target="https://www.coveredbondlabel.com/issuer/46/" TargetMode="External" /><Relationship Id="rId5" Type="http://schemas.openxmlformats.org/officeDocument/2006/relationships/hyperlink" Target="http://www.crh-bonds.com/" TargetMode="External" /><Relationship Id="rId6" Type="http://schemas.openxmlformats.org/officeDocument/2006/relationships/hyperlink" Target="https://www.coveredbondlabel.com/issuer/46/" TargetMode="Externa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crh-bonds.com/DocRef/Registration_Documents.html" TargetMode="External" /><Relationship Id="rId2" Type="http://schemas.openxmlformats.org/officeDocument/2006/relationships/hyperlink" Target="http://www.crh-bonds.com/English_Presentation.html" TargetMode="External" /><Relationship Id="rId3" Type="http://schemas.openxmlformats.org/officeDocument/2006/relationships/hyperlink" Target="http://www.ecbc.eu/framework/show/id/21" TargetMode="Externa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847A75"/>
  </sheetPr>
  <dimension ref="B2:M36"/>
  <sheetViews>
    <sheetView tabSelected="1" zoomScale="80" zoomScaleNormal="80" zoomScalePageLayoutView="0" workbookViewId="0" topLeftCell="A1">
      <selection activeCell="G9" sqref="G9:H9"/>
    </sheetView>
  </sheetViews>
  <sheetFormatPr defaultColWidth="9.140625" defaultRowHeight="12.75"/>
  <cols>
    <col min="1" max="1" width="9.140625" style="1" customWidth="1"/>
    <col min="2" max="10" width="12.57421875" style="1" customWidth="1"/>
    <col min="11" max="18" width="9.140625" style="1" customWidth="1"/>
  </cols>
  <sheetData>
    <row r="2" spans="2:10" ht="15">
      <c r="B2" s="17"/>
      <c r="C2" s="18"/>
      <c r="D2" s="18"/>
      <c r="E2" s="18"/>
      <c r="F2" s="18"/>
      <c r="G2" s="18"/>
      <c r="H2" s="18"/>
      <c r="I2" s="18"/>
      <c r="J2" s="19"/>
    </row>
    <row r="3" spans="2:10" ht="15">
      <c r="B3" s="20"/>
      <c r="C3" s="21"/>
      <c r="D3" s="21"/>
      <c r="E3" s="21"/>
      <c r="F3" s="21"/>
      <c r="G3" s="21"/>
      <c r="H3" s="21"/>
      <c r="I3" s="21"/>
      <c r="J3" s="22"/>
    </row>
    <row r="4" spans="2:10" ht="15">
      <c r="B4" s="20"/>
      <c r="C4" s="21"/>
      <c r="D4" s="21"/>
      <c r="E4" s="21"/>
      <c r="F4" s="21"/>
      <c r="G4" s="21"/>
      <c r="H4" s="21"/>
      <c r="I4" s="21"/>
      <c r="J4" s="22"/>
    </row>
    <row r="5" spans="2:10" ht="31.5">
      <c r="B5" s="20"/>
      <c r="C5" s="21"/>
      <c r="D5" s="21"/>
      <c r="E5" s="23"/>
      <c r="F5" s="24" t="s">
        <v>161</v>
      </c>
      <c r="G5" s="21"/>
      <c r="H5" s="21"/>
      <c r="I5" s="21"/>
      <c r="J5" s="22"/>
    </row>
    <row r="6" spans="2:10" ht="41.25" customHeight="1">
      <c r="B6" s="20"/>
      <c r="C6" s="21"/>
      <c r="D6" s="21"/>
      <c r="E6" s="617" t="s">
        <v>162</v>
      </c>
      <c r="F6" s="617"/>
      <c r="G6" s="617"/>
      <c r="H6" s="21"/>
      <c r="I6" s="21"/>
      <c r="J6" s="22"/>
    </row>
    <row r="7" spans="2:10" ht="26.25">
      <c r="B7" s="20"/>
      <c r="C7" s="21"/>
      <c r="D7" s="21"/>
      <c r="E7" s="21"/>
      <c r="F7" s="26" t="s">
        <v>163</v>
      </c>
      <c r="G7" s="21"/>
      <c r="H7" s="21"/>
      <c r="I7" s="21"/>
      <c r="J7" s="22"/>
    </row>
    <row r="8" spans="2:10" ht="26.25">
      <c r="B8" s="20"/>
      <c r="C8" s="21"/>
      <c r="D8" s="27"/>
      <c r="E8" s="27"/>
      <c r="F8" s="28" t="s">
        <v>164</v>
      </c>
      <c r="G8" s="27"/>
      <c r="H8" s="27"/>
      <c r="I8" s="21"/>
      <c r="J8" s="22"/>
    </row>
    <row r="9" spans="2:13" ht="21">
      <c r="B9" s="20"/>
      <c r="C9" s="21"/>
      <c r="D9" s="21"/>
      <c r="E9" s="21"/>
      <c r="F9" s="29" t="s">
        <v>165</v>
      </c>
      <c r="G9" s="618">
        <v>43396</v>
      </c>
      <c r="H9" s="618"/>
      <c r="I9" s="21"/>
      <c r="J9" s="22"/>
      <c r="M9" s="30"/>
    </row>
    <row r="10" spans="2:13" ht="21">
      <c r="B10" s="20"/>
      <c r="C10" s="21"/>
      <c r="D10" s="21"/>
      <c r="E10" s="21"/>
      <c r="F10" s="29" t="s">
        <v>166</v>
      </c>
      <c r="G10" s="619">
        <v>43373</v>
      </c>
      <c r="H10" s="619"/>
      <c r="I10" s="21"/>
      <c r="J10" s="22"/>
      <c r="M10" s="30"/>
    </row>
    <row r="11" spans="2:10" ht="21">
      <c r="B11" s="20"/>
      <c r="C11" s="21"/>
      <c r="D11" s="21"/>
      <c r="E11" s="21"/>
      <c r="F11" s="30"/>
      <c r="G11" s="21"/>
      <c r="H11" s="21"/>
      <c r="I11" s="21"/>
      <c r="J11" s="22"/>
    </row>
    <row r="12" spans="2:10" ht="15">
      <c r="B12" s="20"/>
      <c r="C12" s="21"/>
      <c r="D12" s="21"/>
      <c r="E12" s="21"/>
      <c r="F12" s="21"/>
      <c r="G12" s="21"/>
      <c r="H12" s="21"/>
      <c r="I12" s="21"/>
      <c r="J12" s="22"/>
    </row>
    <row r="13" spans="2:10" ht="15">
      <c r="B13" s="20"/>
      <c r="C13" s="21"/>
      <c r="D13" s="21"/>
      <c r="E13" s="21"/>
      <c r="F13" s="21"/>
      <c r="G13" s="21"/>
      <c r="H13" s="21"/>
      <c r="I13" s="21"/>
      <c r="J13" s="22"/>
    </row>
    <row r="14" spans="2:10" ht="15">
      <c r="B14" s="20"/>
      <c r="C14" s="21"/>
      <c r="D14" s="21"/>
      <c r="E14" s="21"/>
      <c r="F14" s="21"/>
      <c r="G14" s="21"/>
      <c r="H14" s="21"/>
      <c r="I14" s="21"/>
      <c r="J14" s="22"/>
    </row>
    <row r="15" spans="2:10" ht="15">
      <c r="B15" s="20"/>
      <c r="C15" s="21"/>
      <c r="D15" s="21"/>
      <c r="E15" s="21"/>
      <c r="F15" s="21"/>
      <c r="G15" s="21"/>
      <c r="H15" s="21"/>
      <c r="I15" s="21"/>
      <c r="J15" s="22"/>
    </row>
    <row r="16" spans="2:10" ht="15">
      <c r="B16" s="20"/>
      <c r="C16" s="21"/>
      <c r="D16" s="21"/>
      <c r="E16" s="21"/>
      <c r="F16" s="21"/>
      <c r="G16" s="21"/>
      <c r="H16" s="21"/>
      <c r="I16" s="21"/>
      <c r="J16" s="22"/>
    </row>
    <row r="17" spans="2:10" ht="15">
      <c r="B17" s="20"/>
      <c r="C17" s="21"/>
      <c r="D17" s="21"/>
      <c r="E17" s="21"/>
      <c r="F17" s="21"/>
      <c r="G17" s="21"/>
      <c r="H17" s="21"/>
      <c r="I17" s="21"/>
      <c r="J17" s="22"/>
    </row>
    <row r="18" spans="2:10" ht="15">
      <c r="B18" s="20"/>
      <c r="C18" s="21"/>
      <c r="D18" s="21"/>
      <c r="E18" s="21"/>
      <c r="F18" s="21"/>
      <c r="G18" s="21"/>
      <c r="H18" s="21"/>
      <c r="I18" s="21"/>
      <c r="J18" s="22"/>
    </row>
    <row r="19" spans="2:10" ht="15">
      <c r="B19" s="20"/>
      <c r="C19" s="21"/>
      <c r="D19" s="21"/>
      <c r="E19" s="21"/>
      <c r="F19" s="21"/>
      <c r="G19" s="21"/>
      <c r="H19" s="21"/>
      <c r="I19" s="21"/>
      <c r="J19" s="22"/>
    </row>
    <row r="20" spans="2:10" ht="15">
      <c r="B20" s="20"/>
      <c r="C20" s="21"/>
      <c r="D20" s="21"/>
      <c r="E20" s="21"/>
      <c r="F20" s="21"/>
      <c r="G20" s="21"/>
      <c r="H20" s="21"/>
      <c r="I20" s="21"/>
      <c r="J20" s="22"/>
    </row>
    <row r="21" spans="2:10" ht="15">
      <c r="B21" s="20"/>
      <c r="C21" s="21"/>
      <c r="D21" s="21"/>
      <c r="E21" s="21"/>
      <c r="F21" s="21"/>
      <c r="G21" s="21"/>
      <c r="H21" s="21"/>
      <c r="I21" s="21"/>
      <c r="J21" s="22"/>
    </row>
    <row r="22" spans="2:10" ht="15">
      <c r="B22" s="20"/>
      <c r="C22" s="21"/>
      <c r="D22" s="21"/>
      <c r="E22" s="21"/>
      <c r="F22" s="31" t="s">
        <v>167</v>
      </c>
      <c r="G22" s="21"/>
      <c r="H22" s="21"/>
      <c r="I22" s="21"/>
      <c r="J22" s="22"/>
    </row>
    <row r="23" spans="2:10" ht="15">
      <c r="B23" s="20"/>
      <c r="C23" s="21"/>
      <c r="D23" s="21"/>
      <c r="E23" s="21"/>
      <c r="F23" s="32"/>
      <c r="G23" s="21"/>
      <c r="H23" s="21"/>
      <c r="I23" s="21"/>
      <c r="J23" s="22"/>
    </row>
    <row r="24" spans="2:10" ht="15">
      <c r="B24" s="20"/>
      <c r="C24" s="21"/>
      <c r="D24" s="614" t="s">
        <v>168</v>
      </c>
      <c r="E24" s="614" t="s">
        <v>169</v>
      </c>
      <c r="F24" s="614"/>
      <c r="G24" s="614"/>
      <c r="H24" s="614"/>
      <c r="I24" s="21"/>
      <c r="J24" s="22"/>
    </row>
    <row r="25" spans="2:10" ht="15">
      <c r="B25" s="20"/>
      <c r="C25" s="21"/>
      <c r="D25" s="21"/>
      <c r="E25" s="33"/>
      <c r="F25" s="33"/>
      <c r="G25" s="33"/>
      <c r="H25" s="21"/>
      <c r="I25" s="21"/>
      <c r="J25" s="22"/>
    </row>
    <row r="26" spans="2:10" ht="15">
      <c r="B26" s="20"/>
      <c r="C26" s="21"/>
      <c r="D26" s="614" t="s">
        <v>1708</v>
      </c>
      <c r="E26" s="614"/>
      <c r="F26" s="614"/>
      <c r="G26" s="614"/>
      <c r="H26" s="614"/>
      <c r="I26" s="21"/>
      <c r="J26" s="22"/>
    </row>
    <row r="27" spans="2:10" ht="15">
      <c r="B27" s="20"/>
      <c r="C27" s="21"/>
      <c r="D27" s="34"/>
      <c r="E27" s="34"/>
      <c r="F27" s="34"/>
      <c r="G27" s="34"/>
      <c r="H27" s="34"/>
      <c r="I27" s="21"/>
      <c r="J27" s="22"/>
    </row>
    <row r="28" spans="2:10" ht="15">
      <c r="B28" s="20"/>
      <c r="C28" s="21"/>
      <c r="D28" s="614" t="s">
        <v>170</v>
      </c>
      <c r="E28" s="614" t="s">
        <v>169</v>
      </c>
      <c r="F28" s="614"/>
      <c r="G28" s="614"/>
      <c r="H28" s="614"/>
      <c r="I28" s="21"/>
      <c r="J28" s="22"/>
    </row>
    <row r="29" spans="2:10" ht="15">
      <c r="B29" s="20"/>
      <c r="C29" s="21"/>
      <c r="D29" s="33"/>
      <c r="E29" s="33"/>
      <c r="F29" s="33"/>
      <c r="G29" s="33"/>
      <c r="H29" s="33"/>
      <c r="I29" s="21"/>
      <c r="J29" s="22"/>
    </row>
    <row r="30" spans="2:10" ht="15">
      <c r="B30" s="20"/>
      <c r="C30" s="21"/>
      <c r="D30" s="614" t="s">
        <v>171</v>
      </c>
      <c r="E30" s="614" t="s">
        <v>169</v>
      </c>
      <c r="F30" s="614"/>
      <c r="G30" s="614"/>
      <c r="H30" s="614"/>
      <c r="I30" s="21"/>
      <c r="J30" s="22"/>
    </row>
    <row r="31" spans="2:10" ht="15">
      <c r="B31" s="20"/>
      <c r="C31" s="21"/>
      <c r="D31" s="21"/>
      <c r="E31" s="21"/>
      <c r="F31" s="21"/>
      <c r="G31" s="21"/>
      <c r="H31" s="21"/>
      <c r="I31" s="21"/>
      <c r="J31" s="22"/>
    </row>
    <row r="32" spans="2:10" ht="15">
      <c r="B32" s="20"/>
      <c r="C32" s="21"/>
      <c r="D32" s="615" t="s">
        <v>172</v>
      </c>
      <c r="E32" s="615"/>
      <c r="F32" s="615"/>
      <c r="G32" s="615"/>
      <c r="H32" s="615"/>
      <c r="I32" s="21"/>
      <c r="J32" s="22"/>
    </row>
    <row r="33" spans="2:10" ht="15">
      <c r="B33" s="20"/>
      <c r="C33" s="21"/>
      <c r="D33" s="33"/>
      <c r="E33" s="33"/>
      <c r="F33" s="33"/>
      <c r="G33" s="33"/>
      <c r="H33" s="33"/>
      <c r="I33" s="21"/>
      <c r="J33" s="22"/>
    </row>
    <row r="34" spans="2:10" ht="15">
      <c r="B34" s="20"/>
      <c r="C34" s="21"/>
      <c r="D34" s="616" t="s">
        <v>173</v>
      </c>
      <c r="E34" s="616"/>
      <c r="F34" s="616"/>
      <c r="G34" s="616"/>
      <c r="H34" s="616"/>
      <c r="I34" s="21"/>
      <c r="J34" s="22"/>
    </row>
    <row r="35" spans="2:10" ht="15">
      <c r="B35" s="20"/>
      <c r="C35" s="21"/>
      <c r="D35" s="33"/>
      <c r="E35" s="33"/>
      <c r="F35" s="33"/>
      <c r="G35" s="33"/>
      <c r="H35" s="33"/>
      <c r="I35" s="21"/>
      <c r="J35" s="22"/>
    </row>
    <row r="36" spans="2:10" ht="15">
      <c r="B36" s="35"/>
      <c r="C36" s="36"/>
      <c r="D36" s="36"/>
      <c r="E36" s="36"/>
      <c r="F36" s="36"/>
      <c r="G36" s="36"/>
      <c r="H36" s="36"/>
      <c r="I36" s="36"/>
      <c r="J36" s="37"/>
    </row>
  </sheetData>
  <sheetProtection sheet="1"/>
  <mergeCells count="9">
    <mergeCell ref="D30:H30"/>
    <mergeCell ref="D32:H32"/>
    <mergeCell ref="D34:H34"/>
    <mergeCell ref="E6:G6"/>
    <mergeCell ref="G9:H9"/>
    <mergeCell ref="G10:H10"/>
    <mergeCell ref="D24:H24"/>
    <mergeCell ref="D26:H26"/>
    <mergeCell ref="D28:H28"/>
  </mergeCells>
  <hyperlinks>
    <hyperlink ref="D24" location="'A! HTT General'.A1" display="Worksheet A: HTT General"/>
    <hyperlink ref="E24" location="'A! HTT General'.A1" display="Tab 1: Harmonised Transparency Template"/>
    <hyperlink ref="D26" location="'B1! HTT Mortgage Assets'.A1" display="Worksheet B1: HTT Mortgage Assets"/>
    <hyperlink ref="D28" location="'C! HTT Harmonised Glossary'.A1" display="Worksheet C: HTT Harmonised Glossary"/>
    <hyperlink ref="E28" location="'C! HTT Harmonised Glossary'.A1" display="Tab 1: Harmonised Transparency Template"/>
    <hyperlink ref="D30" location="Disclaimer!A1" display="Covered Bond Label Disclaimer"/>
    <hyperlink ref="E30" location="Disclaimer!A1" display="Tab 1: Harmonised Transparency Template"/>
    <hyperlink ref="D32" location="'D! NTT Overview'.Zone_d_impression" display="D. NTT Overview"/>
    <hyperlink ref="D24:H24" location="'A. HTT General'!_xlnm.Print_Area" display="Worksheet A: HTT General"/>
    <hyperlink ref="D26:H26" location="'B. HTT Mortgage Assets'!_xlnm.Print_Area" display="Worksheet B: HTT Mortgage Assets"/>
    <hyperlink ref="D28:H28" location="'C. HTT Harmonised Glossary'!_xlnm.Print_Area" display="Worksheet C: HTT Harmonised Glossary"/>
    <hyperlink ref="D30:H30" location="'C. HTT Harmonised Glossary'!_xlnm.Print_Area" display="Covered Bond Label Disclaimer"/>
    <hyperlink ref="D32:H32" location="'D. NTT Overview'!_xlnm.Print_Area" display="D. NTT Overview"/>
    <hyperlink ref="D34:H34" location="'E. Optional ECB-ECAIs data'!_xlnm.Print_Area" display="E: Optional ECB-ECAIs data"/>
  </hyperlinks>
  <printOptions horizontalCentered="1" verticalCentered="1"/>
  <pageMargins left="0.7083333333333334" right="0.7083333333333334" top="0.5958333333333333" bottom="0.7479166666666667" header="0.31527777777777777" footer="0.5118055555555555"/>
  <pageSetup horizontalDpi="600" verticalDpi="600" orientation="landscape" paperSize="9" scale="50" r:id="rId2"/>
  <drawing r:id="rId1"/>
</worksheet>
</file>

<file path=xl/worksheets/sheet2.xml><?xml version="1.0" encoding="utf-8"?>
<worksheet xmlns="http://schemas.openxmlformats.org/spreadsheetml/2006/main" xmlns:r="http://schemas.openxmlformats.org/officeDocument/2006/relationships">
  <sheetPr>
    <tabColor rgb="FFE36E00"/>
  </sheetPr>
  <dimension ref="A1:N413"/>
  <sheetViews>
    <sheetView zoomScale="85" zoomScaleNormal="85" zoomScalePageLayoutView="0" workbookViewId="0" topLeftCell="A1">
      <selection activeCell="C29" sqref="C29"/>
    </sheetView>
  </sheetViews>
  <sheetFormatPr defaultColWidth="8.8515625" defaultRowHeight="12.75" outlineLevelRow="1"/>
  <cols>
    <col min="1" max="1" width="13.421875" style="38" customWidth="1"/>
    <col min="2" max="2" width="61.140625" style="38" customWidth="1"/>
    <col min="3" max="4" width="41.00390625" style="38" customWidth="1"/>
    <col min="5" max="5" width="6.7109375" style="38" customWidth="1"/>
    <col min="6" max="6" width="42.00390625" style="38" customWidth="1"/>
    <col min="7" max="7" width="42.00390625" style="39" customWidth="1"/>
    <col min="8" max="8" width="7.28125" style="38" customWidth="1"/>
    <col min="9" max="9" width="72.28125" style="38" customWidth="1"/>
    <col min="10" max="11" width="48.00390625" style="38" customWidth="1"/>
    <col min="12" max="12" width="7.28125" style="38" customWidth="1"/>
    <col min="13" max="13" width="25.8515625" style="38" customWidth="1"/>
    <col min="14" max="14" width="25.8515625" style="39" customWidth="1"/>
    <col min="15" max="16384" width="8.8515625" style="40" customWidth="1"/>
  </cols>
  <sheetData>
    <row r="1" spans="1:13" ht="31.5">
      <c r="A1" s="41" t="s">
        <v>174</v>
      </c>
      <c r="B1" s="41"/>
      <c r="C1" s="39"/>
      <c r="D1" s="39"/>
      <c r="E1" s="39"/>
      <c r="F1" s="25" t="s">
        <v>175</v>
      </c>
      <c r="H1" s="39"/>
      <c r="I1" s="41"/>
      <c r="J1" s="39"/>
      <c r="K1" s="39"/>
      <c r="L1" s="39"/>
      <c r="M1" s="39"/>
    </row>
    <row r="2" spans="1:13" ht="15">
      <c r="A2" s="39"/>
      <c r="B2" s="42"/>
      <c r="C2" s="42"/>
      <c r="D2" s="39"/>
      <c r="E2" s="39"/>
      <c r="F2" s="39"/>
      <c r="H2" s="39"/>
      <c r="L2" s="39"/>
      <c r="M2" s="39"/>
    </row>
    <row r="3" spans="1:13" ht="18.75">
      <c r="A3" s="43"/>
      <c r="B3" s="44" t="s">
        <v>176</v>
      </c>
      <c r="C3" s="45" t="s">
        <v>177</v>
      </c>
      <c r="D3" s="43"/>
      <c r="E3" s="43"/>
      <c r="F3" s="39"/>
      <c r="G3" s="43"/>
      <c r="H3" s="39"/>
      <c r="L3" s="39"/>
      <c r="M3" s="39"/>
    </row>
    <row r="4" spans="8:13" ht="15">
      <c r="H4" s="39"/>
      <c r="L4" s="39"/>
      <c r="M4" s="39"/>
    </row>
    <row r="5" spans="1:13" ht="18.75">
      <c r="A5" s="46"/>
      <c r="B5" s="47" t="s">
        <v>178</v>
      </c>
      <c r="C5" s="46"/>
      <c r="E5" s="48"/>
      <c r="F5" s="48"/>
      <c r="H5" s="39"/>
      <c r="L5" s="39"/>
      <c r="M5" s="39"/>
    </row>
    <row r="6" spans="2:13" ht="15">
      <c r="B6" s="600" t="s">
        <v>179</v>
      </c>
      <c r="H6" s="39"/>
      <c r="L6" s="39"/>
      <c r="M6" s="39"/>
    </row>
    <row r="7" spans="2:13" ht="15">
      <c r="B7" s="600" t="s">
        <v>180</v>
      </c>
      <c r="H7" s="39"/>
      <c r="L7" s="39"/>
      <c r="M7" s="39"/>
    </row>
    <row r="8" spans="2:13" ht="15">
      <c r="B8" s="600" t="s">
        <v>181</v>
      </c>
      <c r="F8" s="38" t="s">
        <v>182</v>
      </c>
      <c r="H8" s="39"/>
      <c r="L8" s="39"/>
      <c r="M8" s="39"/>
    </row>
    <row r="9" spans="2:13" ht="15">
      <c r="B9" s="600" t="s">
        <v>183</v>
      </c>
      <c r="H9" s="39"/>
      <c r="L9" s="39"/>
      <c r="M9" s="39"/>
    </row>
    <row r="10" spans="2:13" ht="15">
      <c r="B10" s="600" t="s">
        <v>184</v>
      </c>
      <c r="H10" s="39"/>
      <c r="L10" s="39"/>
      <c r="M10" s="39"/>
    </row>
    <row r="11" spans="2:13" ht="15">
      <c r="B11" s="601" t="s">
        <v>185</v>
      </c>
      <c r="H11" s="39"/>
      <c r="L11" s="39"/>
      <c r="M11" s="39"/>
    </row>
    <row r="12" spans="2:13" ht="15">
      <c r="B12" s="49"/>
      <c r="H12" s="39"/>
      <c r="L12" s="39"/>
      <c r="M12" s="39"/>
    </row>
    <row r="13" spans="1:13" ht="37.5">
      <c r="A13" s="50" t="s">
        <v>186</v>
      </c>
      <c r="B13" s="50" t="s">
        <v>179</v>
      </c>
      <c r="C13" s="51"/>
      <c r="D13" s="51"/>
      <c r="E13" s="51"/>
      <c r="F13" s="51"/>
      <c r="G13" s="52"/>
      <c r="H13" s="39"/>
      <c r="L13" s="39"/>
      <c r="M13" s="39"/>
    </row>
    <row r="14" spans="1:13" ht="15">
      <c r="A14" s="38" t="s">
        <v>187</v>
      </c>
      <c r="B14" s="53" t="s">
        <v>188</v>
      </c>
      <c r="C14" s="38" t="str">
        <f>Introduction!$F$7</f>
        <v>FRANCE</v>
      </c>
      <c r="E14" s="48"/>
      <c r="F14" s="48"/>
      <c r="H14" s="39"/>
      <c r="L14" s="39"/>
      <c r="M14" s="39"/>
    </row>
    <row r="15" spans="1:13" ht="15">
      <c r="A15" s="38" t="s">
        <v>189</v>
      </c>
      <c r="B15" s="53" t="s">
        <v>190</v>
      </c>
      <c r="C15" s="38" t="str">
        <f>Introduction!$F$8</f>
        <v>Caisse de Refinancement de l'Habitat</v>
      </c>
      <c r="E15" s="48"/>
      <c r="F15" s="48"/>
      <c r="H15" s="39"/>
      <c r="L15" s="39"/>
      <c r="M15" s="39"/>
    </row>
    <row r="16" spans="1:13" ht="15">
      <c r="A16" s="38" t="s">
        <v>191</v>
      </c>
      <c r="B16" s="53" t="s">
        <v>192</v>
      </c>
      <c r="C16" s="49" t="s">
        <v>193</v>
      </c>
      <c r="E16" s="48"/>
      <c r="F16" s="48"/>
      <c r="H16" s="39"/>
      <c r="L16" s="39"/>
      <c r="M16" s="39"/>
    </row>
    <row r="17" spans="1:13" ht="15">
      <c r="A17" s="38" t="s">
        <v>194</v>
      </c>
      <c r="B17" s="53" t="s">
        <v>195</v>
      </c>
      <c r="C17" s="54">
        <f>Introduction!$G$10</f>
        <v>43373</v>
      </c>
      <c r="E17" s="48"/>
      <c r="F17" s="48"/>
      <c r="H17" s="39"/>
      <c r="L17" s="39"/>
      <c r="M17" s="39"/>
    </row>
    <row r="18" spans="1:13" ht="15" outlineLevel="1">
      <c r="A18" s="38" t="s">
        <v>196</v>
      </c>
      <c r="B18" s="55" t="s">
        <v>197</v>
      </c>
      <c r="C18" s="38" t="s">
        <v>198</v>
      </c>
      <c r="E18" s="48"/>
      <c r="F18" s="48"/>
      <c r="H18" s="39"/>
      <c r="L18" s="39"/>
      <c r="M18" s="39"/>
    </row>
    <row r="19" spans="1:13" ht="15" outlineLevel="1">
      <c r="A19" s="38" t="s">
        <v>199</v>
      </c>
      <c r="B19" s="55" t="s">
        <v>200</v>
      </c>
      <c r="E19" s="48"/>
      <c r="F19" s="48"/>
      <c r="H19" s="39"/>
      <c r="L19" s="39"/>
      <c r="M19" s="39"/>
    </row>
    <row r="20" spans="1:13" ht="15" outlineLevel="1">
      <c r="A20" s="38" t="s">
        <v>201</v>
      </c>
      <c r="B20" s="55"/>
      <c r="E20" s="48"/>
      <c r="F20" s="48"/>
      <c r="H20" s="39"/>
      <c r="L20" s="39"/>
      <c r="M20" s="39"/>
    </row>
    <row r="21" spans="1:13" ht="15" outlineLevel="1">
      <c r="A21" s="38" t="s">
        <v>202</v>
      </c>
      <c r="B21" s="55"/>
      <c r="E21" s="48"/>
      <c r="F21" s="48"/>
      <c r="H21" s="39"/>
      <c r="L21" s="39"/>
      <c r="M21" s="39"/>
    </row>
    <row r="22" spans="1:13" ht="15" outlineLevel="1">
      <c r="A22" s="38" t="s">
        <v>203</v>
      </c>
      <c r="B22" s="55"/>
      <c r="E22" s="48"/>
      <c r="F22" s="48"/>
      <c r="H22" s="39"/>
      <c r="L22" s="39"/>
      <c r="M22" s="39"/>
    </row>
    <row r="23" spans="1:13" ht="15" outlineLevel="1">
      <c r="A23" s="38" t="s">
        <v>204</v>
      </c>
      <c r="B23" s="55"/>
      <c r="E23" s="48"/>
      <c r="F23" s="48"/>
      <c r="H23" s="39"/>
      <c r="L23" s="39"/>
      <c r="M23" s="39"/>
    </row>
    <row r="24" spans="1:13" ht="15" outlineLevel="1">
      <c r="A24" s="38" t="s">
        <v>205</v>
      </c>
      <c r="B24" s="55"/>
      <c r="E24" s="48"/>
      <c r="F24" s="48"/>
      <c r="H24" s="39"/>
      <c r="L24" s="39"/>
      <c r="M24" s="39"/>
    </row>
    <row r="25" spans="1:13" ht="15" outlineLevel="1">
      <c r="A25" s="38" t="s">
        <v>206</v>
      </c>
      <c r="B25" s="55"/>
      <c r="E25" s="48"/>
      <c r="F25" s="48"/>
      <c r="H25" s="39"/>
      <c r="L25" s="39"/>
      <c r="M25" s="39"/>
    </row>
    <row r="26" spans="1:13" ht="18.75">
      <c r="A26" s="51"/>
      <c r="B26" s="50" t="s">
        <v>180</v>
      </c>
      <c r="C26" s="51"/>
      <c r="D26" s="51"/>
      <c r="E26" s="51"/>
      <c r="F26" s="51"/>
      <c r="G26" s="52"/>
      <c r="H26" s="39"/>
      <c r="L26" s="39"/>
      <c r="M26" s="39"/>
    </row>
    <row r="27" spans="1:13" ht="15">
      <c r="A27" s="38" t="s">
        <v>207</v>
      </c>
      <c r="B27" s="56" t="s">
        <v>208</v>
      </c>
      <c r="C27" s="57" t="s">
        <v>209</v>
      </c>
      <c r="H27" s="39"/>
      <c r="L27" s="39"/>
      <c r="M27" s="39"/>
    </row>
    <row r="28" spans="1:13" ht="15">
      <c r="A28" s="38" t="s">
        <v>210</v>
      </c>
      <c r="B28" s="56" t="s">
        <v>211</v>
      </c>
      <c r="C28" s="57" t="s">
        <v>209</v>
      </c>
      <c r="H28" s="39"/>
      <c r="L28" s="39"/>
      <c r="M28" s="39"/>
    </row>
    <row r="29" spans="1:13" ht="30">
      <c r="A29" s="38" t="s">
        <v>212</v>
      </c>
      <c r="B29" s="605" t="s">
        <v>213</v>
      </c>
      <c r="C29" s="606" t="s">
        <v>214</v>
      </c>
      <c r="D29" s="607"/>
      <c r="H29" s="39"/>
      <c r="L29" s="39"/>
      <c r="M29" s="39"/>
    </row>
    <row r="30" spans="1:13" ht="15" outlineLevel="1">
      <c r="A30" s="38" t="s">
        <v>215</v>
      </c>
      <c r="B30" s="56"/>
      <c r="H30" s="39"/>
      <c r="L30" s="39"/>
      <c r="M30" s="39"/>
    </row>
    <row r="31" spans="1:13" ht="15" outlineLevel="1">
      <c r="A31" s="38" t="s">
        <v>216</v>
      </c>
      <c r="B31" s="56"/>
      <c r="H31" s="39"/>
      <c r="L31" s="39"/>
      <c r="M31" s="39"/>
    </row>
    <row r="32" spans="1:13" ht="15" outlineLevel="1">
      <c r="A32" s="38" t="s">
        <v>217</v>
      </c>
      <c r="B32" s="56"/>
      <c r="H32" s="39"/>
      <c r="L32" s="39"/>
      <c r="M32" s="39"/>
    </row>
    <row r="33" spans="1:13" ht="15" outlineLevel="1">
      <c r="A33" s="38" t="s">
        <v>218</v>
      </c>
      <c r="B33" s="56"/>
      <c r="H33" s="39"/>
      <c r="L33" s="39"/>
      <c r="M33" s="39"/>
    </row>
    <row r="34" spans="1:13" ht="15" outlineLevel="1">
      <c r="A34" s="38" t="s">
        <v>219</v>
      </c>
      <c r="B34" s="56"/>
      <c r="H34" s="39"/>
      <c r="L34" s="39"/>
      <c r="M34" s="39"/>
    </row>
    <row r="35" spans="1:13" ht="15" outlineLevel="1">
      <c r="A35" s="38" t="s">
        <v>220</v>
      </c>
      <c r="B35" s="53"/>
      <c r="H35" s="39"/>
      <c r="L35" s="39"/>
      <c r="M35" s="39"/>
    </row>
    <row r="36" spans="1:13" ht="18.75">
      <c r="A36" s="50"/>
      <c r="B36" s="50" t="s">
        <v>181</v>
      </c>
      <c r="C36" s="50"/>
      <c r="D36" s="51"/>
      <c r="E36" s="51"/>
      <c r="F36" s="51"/>
      <c r="G36" s="52"/>
      <c r="H36" s="39"/>
      <c r="L36" s="39"/>
      <c r="M36" s="39"/>
    </row>
    <row r="37" spans="1:13" ht="15" customHeight="1">
      <c r="A37" s="59"/>
      <c r="B37" s="60" t="s">
        <v>221</v>
      </c>
      <c r="C37" s="59" t="s">
        <v>222</v>
      </c>
      <c r="D37" s="59"/>
      <c r="E37" s="61"/>
      <c r="F37" s="62"/>
      <c r="G37" s="62"/>
      <c r="H37" s="39"/>
      <c r="L37" s="39"/>
      <c r="M37" s="39"/>
    </row>
    <row r="38" spans="1:13" ht="15">
      <c r="A38" s="38" t="s">
        <v>223</v>
      </c>
      <c r="B38" s="38" t="s">
        <v>224</v>
      </c>
      <c r="C38" s="63">
        <v>39415</v>
      </c>
      <c r="H38" s="39"/>
      <c r="L38" s="39"/>
      <c r="M38" s="39"/>
    </row>
    <row r="39" spans="1:13" ht="15">
      <c r="A39" s="38" t="s">
        <v>225</v>
      </c>
      <c r="B39" s="38" t="s">
        <v>226</v>
      </c>
      <c r="C39" s="64">
        <v>27015</v>
      </c>
      <c r="H39" s="39"/>
      <c r="L39" s="39"/>
      <c r="M39" s="39"/>
    </row>
    <row r="40" spans="1:13" ht="15" outlineLevel="1">
      <c r="A40" s="38" t="s">
        <v>227</v>
      </c>
      <c r="B40" s="55" t="s">
        <v>228</v>
      </c>
      <c r="C40" s="65" t="s">
        <v>229</v>
      </c>
      <c r="H40" s="39"/>
      <c r="L40" s="39"/>
      <c r="M40" s="39"/>
    </row>
    <row r="41" spans="1:13" ht="15" outlineLevel="1">
      <c r="A41" s="38" t="s">
        <v>230</v>
      </c>
      <c r="B41" s="55" t="s">
        <v>231</v>
      </c>
      <c r="C41" s="65" t="s">
        <v>229</v>
      </c>
      <c r="H41" s="39"/>
      <c r="L41" s="39"/>
      <c r="M41" s="39"/>
    </row>
    <row r="42" spans="1:13" ht="15" outlineLevel="1">
      <c r="A42" s="38" t="s">
        <v>232</v>
      </c>
      <c r="H42" s="39"/>
      <c r="L42" s="39"/>
      <c r="M42" s="39"/>
    </row>
    <row r="43" spans="1:13" ht="15" outlineLevel="1">
      <c r="A43" s="38" t="s">
        <v>233</v>
      </c>
      <c r="H43" s="39"/>
      <c r="L43" s="39"/>
      <c r="M43" s="39"/>
    </row>
    <row r="44" spans="1:13" ht="15" customHeight="1">
      <c r="A44" s="59"/>
      <c r="B44" s="60" t="s">
        <v>234</v>
      </c>
      <c r="C44" s="59" t="s">
        <v>235</v>
      </c>
      <c r="D44" s="59" t="s">
        <v>236</v>
      </c>
      <c r="E44" s="61"/>
      <c r="F44" s="62" t="s">
        <v>237</v>
      </c>
      <c r="G44" s="62" t="s">
        <v>238</v>
      </c>
      <c r="H44" s="39"/>
      <c r="L44" s="39"/>
      <c r="M44" s="39"/>
    </row>
    <row r="45" spans="1:13" ht="15">
      <c r="A45" s="38" t="s">
        <v>239</v>
      </c>
      <c r="B45" s="38" t="s">
        <v>240</v>
      </c>
      <c r="C45" s="66">
        <v>0.25</v>
      </c>
      <c r="D45" s="67">
        <f>IF(OR(C38="[For completion]",C39="[For completion]"),"Please complete G.3.1.1 and G.3.1.2",(C38/C39-1))</f>
        <v>0.459004256894318</v>
      </c>
      <c r="E45" s="67"/>
      <c r="F45" s="67">
        <f>C45</f>
        <v>0.25</v>
      </c>
      <c r="G45" s="38" t="s">
        <v>241</v>
      </c>
      <c r="H45" s="39"/>
      <c r="L45" s="39"/>
      <c r="M45" s="39"/>
    </row>
    <row r="46" spans="1:13" ht="15" outlineLevel="1">
      <c r="A46" s="38" t="s">
        <v>242</v>
      </c>
      <c r="B46" s="55" t="s">
        <v>243</v>
      </c>
      <c r="C46" s="67"/>
      <c r="D46" s="67"/>
      <c r="E46" s="67"/>
      <c r="F46" s="67"/>
      <c r="G46" s="67"/>
      <c r="H46" s="39"/>
      <c r="L46" s="39"/>
      <c r="M46" s="39"/>
    </row>
    <row r="47" spans="1:13" ht="15" outlineLevel="1">
      <c r="A47" s="38" t="s">
        <v>244</v>
      </c>
      <c r="B47" s="55" t="s">
        <v>245</v>
      </c>
      <c r="C47" s="67"/>
      <c r="D47" s="67"/>
      <c r="E47" s="67"/>
      <c r="F47" s="67"/>
      <c r="G47" s="67"/>
      <c r="H47" s="39"/>
      <c r="L47" s="39"/>
      <c r="M47" s="39"/>
    </row>
    <row r="48" spans="1:13" ht="15" outlineLevel="1">
      <c r="A48" s="38" t="s">
        <v>246</v>
      </c>
      <c r="B48" s="55"/>
      <c r="C48" s="67"/>
      <c r="D48" s="67"/>
      <c r="E48" s="67"/>
      <c r="F48" s="67"/>
      <c r="G48" s="67"/>
      <c r="H48" s="39"/>
      <c r="L48" s="39"/>
      <c r="M48" s="39"/>
    </row>
    <row r="49" spans="1:13" ht="15" outlineLevel="1">
      <c r="A49" s="38" t="s">
        <v>247</v>
      </c>
      <c r="B49" s="55"/>
      <c r="C49" s="67"/>
      <c r="D49" s="67"/>
      <c r="E49" s="67"/>
      <c r="F49" s="67"/>
      <c r="G49" s="67"/>
      <c r="H49" s="39"/>
      <c r="L49" s="39"/>
      <c r="M49" s="39"/>
    </row>
    <row r="50" spans="1:13" ht="15" outlineLevel="1">
      <c r="A50" s="38" t="s">
        <v>248</v>
      </c>
      <c r="B50" s="55"/>
      <c r="C50" s="67"/>
      <c r="D50" s="67"/>
      <c r="E50" s="67"/>
      <c r="F50" s="67"/>
      <c r="G50" s="67"/>
      <c r="H50" s="39"/>
      <c r="L50" s="39"/>
      <c r="M50" s="39"/>
    </row>
    <row r="51" spans="1:13" ht="15" outlineLevel="1">
      <c r="A51" s="38" t="s">
        <v>249</v>
      </c>
      <c r="B51" s="55"/>
      <c r="C51" s="67"/>
      <c r="D51" s="67"/>
      <c r="E51" s="67"/>
      <c r="F51" s="67"/>
      <c r="G51" s="67"/>
      <c r="H51" s="39"/>
      <c r="L51" s="39"/>
      <c r="M51" s="39"/>
    </row>
    <row r="52" spans="1:13" ht="15" customHeight="1">
      <c r="A52" s="59"/>
      <c r="B52" s="60" t="s">
        <v>250</v>
      </c>
      <c r="C52" s="59" t="s">
        <v>222</v>
      </c>
      <c r="D52" s="59"/>
      <c r="E52" s="61"/>
      <c r="F52" s="62" t="s">
        <v>251</v>
      </c>
      <c r="G52" s="62"/>
      <c r="H52" s="39"/>
      <c r="L52" s="39"/>
      <c r="M52" s="39"/>
    </row>
    <row r="53" spans="1:13" ht="15">
      <c r="A53" s="38" t="s">
        <v>252</v>
      </c>
      <c r="B53" s="38" t="s">
        <v>253</v>
      </c>
      <c r="C53" s="68">
        <f>C38</f>
        <v>39415</v>
      </c>
      <c r="E53" s="68"/>
      <c r="F53" s="69">
        <f>IF($C$58=0,"",IF(C53="[for completion]","",C53/$C$58))</f>
        <v>1</v>
      </c>
      <c r="G53" s="69"/>
      <c r="H53" s="39"/>
      <c r="L53" s="39"/>
      <c r="M53" s="39"/>
    </row>
    <row r="54" spans="1:13" ht="15">
      <c r="A54" s="38" t="s">
        <v>254</v>
      </c>
      <c r="B54" s="38" t="s">
        <v>255</v>
      </c>
      <c r="C54" s="38">
        <v>0</v>
      </c>
      <c r="E54" s="68"/>
      <c r="F54" s="69">
        <f>IF($C$58=0,"",IF(C54="[for completion]","",C54/$C$58))</f>
        <v>0</v>
      </c>
      <c r="G54" s="69"/>
      <c r="H54" s="39"/>
      <c r="L54" s="39"/>
      <c r="M54" s="39"/>
    </row>
    <row r="55" spans="1:13" ht="15">
      <c r="A55" s="38" t="s">
        <v>256</v>
      </c>
      <c r="B55" s="38" t="s">
        <v>257</v>
      </c>
      <c r="C55" s="38">
        <v>0</v>
      </c>
      <c r="E55" s="68"/>
      <c r="F55" s="69">
        <f>IF($C$58=0,"",IF(C55="[for completion]","",C55/$C$58))</f>
        <v>0</v>
      </c>
      <c r="G55" s="69"/>
      <c r="H55" s="39"/>
      <c r="L55" s="39"/>
      <c r="M55" s="39"/>
    </row>
    <row r="56" spans="1:13" ht="15">
      <c r="A56" s="38" t="s">
        <v>258</v>
      </c>
      <c r="B56" s="38" t="s">
        <v>259</v>
      </c>
      <c r="C56" s="38">
        <v>0</v>
      </c>
      <c r="E56" s="68"/>
      <c r="F56" s="69">
        <f>IF($C$58=0,"",IF(C56="[for completion]","",C56/$C$58))</f>
        <v>0</v>
      </c>
      <c r="G56" s="69"/>
      <c r="H56" s="39"/>
      <c r="L56" s="39"/>
      <c r="M56" s="39"/>
    </row>
    <row r="57" spans="1:13" ht="15">
      <c r="A57" s="38" t="s">
        <v>260</v>
      </c>
      <c r="B57" s="38" t="s">
        <v>261</v>
      </c>
      <c r="C57" s="38">
        <v>0</v>
      </c>
      <c r="E57" s="68"/>
      <c r="F57" s="69">
        <f>IF($C$58=0,"",IF(C57="[for completion]","",C57/$C$58))</f>
        <v>0</v>
      </c>
      <c r="G57" s="69"/>
      <c r="H57" s="39"/>
      <c r="L57" s="39"/>
      <c r="M57" s="39"/>
    </row>
    <row r="58" spans="1:13" ht="15">
      <c r="A58" s="38" t="s">
        <v>262</v>
      </c>
      <c r="B58" s="70" t="s">
        <v>263</v>
      </c>
      <c r="C58" s="68">
        <f>SUM(C53:C57)</f>
        <v>39415</v>
      </c>
      <c r="D58" s="68"/>
      <c r="E58" s="68"/>
      <c r="F58" s="67">
        <f>SUM(F53:F57)</f>
        <v>1</v>
      </c>
      <c r="G58" s="69"/>
      <c r="H58" s="39"/>
      <c r="L58" s="39"/>
      <c r="M58" s="39"/>
    </row>
    <row r="59" spans="1:13" ht="15" outlineLevel="1">
      <c r="A59" s="38" t="s">
        <v>264</v>
      </c>
      <c r="B59" s="71" t="s">
        <v>265</v>
      </c>
      <c r="E59" s="68"/>
      <c r="F59" s="69">
        <f aca="true" t="shared" si="0" ref="F59:F64">IF($C$58=0,"",IF(C59="[for completion]","",C59/$C$58))</f>
        <v>0</v>
      </c>
      <c r="G59" s="69"/>
      <c r="H59" s="39"/>
      <c r="L59" s="39"/>
      <c r="M59" s="39"/>
    </row>
    <row r="60" spans="1:13" ht="15" outlineLevel="1">
      <c r="A60" s="38" t="s">
        <v>266</v>
      </c>
      <c r="B60" s="71" t="s">
        <v>265</v>
      </c>
      <c r="E60" s="68"/>
      <c r="F60" s="69">
        <f t="shared" si="0"/>
        <v>0</v>
      </c>
      <c r="G60" s="69"/>
      <c r="H60" s="39"/>
      <c r="L60" s="39"/>
      <c r="M60" s="39"/>
    </row>
    <row r="61" spans="1:13" ht="15" outlineLevel="1">
      <c r="A61" s="38" t="s">
        <v>267</v>
      </c>
      <c r="B61" s="71" t="s">
        <v>265</v>
      </c>
      <c r="E61" s="68"/>
      <c r="F61" s="69">
        <f t="shared" si="0"/>
        <v>0</v>
      </c>
      <c r="G61" s="69"/>
      <c r="H61" s="39"/>
      <c r="L61" s="39"/>
      <c r="M61" s="39"/>
    </row>
    <row r="62" spans="1:13" ht="15" outlineLevel="1">
      <c r="A62" s="38" t="s">
        <v>268</v>
      </c>
      <c r="B62" s="71" t="s">
        <v>265</v>
      </c>
      <c r="E62" s="68"/>
      <c r="F62" s="69">
        <f t="shared" si="0"/>
        <v>0</v>
      </c>
      <c r="G62" s="69"/>
      <c r="H62" s="39"/>
      <c r="L62" s="39"/>
      <c r="M62" s="39"/>
    </row>
    <row r="63" spans="1:13" ht="15" outlineLevel="1">
      <c r="A63" s="38" t="s">
        <v>269</v>
      </c>
      <c r="B63" s="71" t="s">
        <v>265</v>
      </c>
      <c r="E63" s="68"/>
      <c r="F63" s="69">
        <f t="shared" si="0"/>
        <v>0</v>
      </c>
      <c r="G63" s="69"/>
      <c r="H63" s="39"/>
      <c r="L63" s="39"/>
      <c r="M63" s="39"/>
    </row>
    <row r="64" spans="1:13" ht="15" outlineLevel="1">
      <c r="A64" s="38" t="s">
        <v>270</v>
      </c>
      <c r="B64" s="71" t="s">
        <v>265</v>
      </c>
      <c r="C64" s="40"/>
      <c r="D64" s="40"/>
      <c r="E64" s="40"/>
      <c r="F64" s="69">
        <f t="shared" si="0"/>
        <v>0</v>
      </c>
      <c r="G64" s="67"/>
      <c r="H64" s="39"/>
      <c r="L64" s="39"/>
      <c r="M64" s="39"/>
    </row>
    <row r="65" spans="1:13" ht="15" customHeight="1">
      <c r="A65" s="59"/>
      <c r="B65" s="60" t="s">
        <v>271</v>
      </c>
      <c r="C65" s="59" t="s">
        <v>272</v>
      </c>
      <c r="D65" s="59" t="s">
        <v>273</v>
      </c>
      <c r="E65" s="61"/>
      <c r="F65" s="62" t="s">
        <v>274</v>
      </c>
      <c r="G65" s="72" t="s">
        <v>275</v>
      </c>
      <c r="H65" s="39"/>
      <c r="L65" s="39"/>
      <c r="M65" s="39"/>
    </row>
    <row r="66" spans="1:13" ht="15">
      <c r="A66" s="38" t="s">
        <v>276</v>
      </c>
      <c r="B66" s="38" t="s">
        <v>277</v>
      </c>
      <c r="C66" s="73">
        <v>6.8</v>
      </c>
      <c r="D66" s="73">
        <v>5.1</v>
      </c>
      <c r="E66" s="53"/>
      <c r="F66" s="74"/>
      <c r="G66" s="74"/>
      <c r="H66" s="39"/>
      <c r="L66" s="39"/>
      <c r="M66" s="39"/>
    </row>
    <row r="67" spans="5:13" ht="15">
      <c r="E67" s="53"/>
      <c r="F67" s="74"/>
      <c r="G67" s="74"/>
      <c r="H67" s="39"/>
      <c r="L67" s="39"/>
      <c r="M67" s="39"/>
    </row>
    <row r="68" spans="2:13" ht="15">
      <c r="B68" s="38" t="s">
        <v>278</v>
      </c>
      <c r="C68" s="53"/>
      <c r="D68" s="53"/>
      <c r="E68" s="53"/>
      <c r="F68" s="74"/>
      <c r="G68" s="74"/>
      <c r="H68" s="39"/>
      <c r="L68" s="39"/>
      <c r="M68" s="39"/>
    </row>
    <row r="69" spans="2:13" ht="15">
      <c r="B69" s="38" t="s">
        <v>279</v>
      </c>
      <c r="E69" s="53"/>
      <c r="F69" s="74"/>
      <c r="G69" s="74"/>
      <c r="H69" s="39"/>
      <c r="L69" s="39"/>
      <c r="M69" s="39"/>
    </row>
    <row r="70" spans="1:13" ht="15">
      <c r="A70" s="38" t="s">
        <v>280</v>
      </c>
      <c r="B70" s="39" t="s">
        <v>281</v>
      </c>
      <c r="C70" s="63">
        <v>597</v>
      </c>
      <c r="D70" s="63">
        <v>648</v>
      </c>
      <c r="E70" s="39"/>
      <c r="F70" s="69">
        <f aca="true" t="shared" si="1" ref="F70:F76">IF($C$77=0,"",IF(C70="[for completion]","",C70/$C$77))</f>
        <v>0.01514651782316377</v>
      </c>
      <c r="G70" s="69">
        <f>IF($D$77=0,"",IF(D70="[Mark as ND1 if not relevant]","",D70/$D$77))</f>
        <v>0.016440441456298364</v>
      </c>
      <c r="H70" s="39"/>
      <c r="L70" s="39"/>
      <c r="M70" s="39"/>
    </row>
    <row r="71" spans="1:13" ht="15">
      <c r="A71" s="38" t="s">
        <v>282</v>
      </c>
      <c r="B71" s="39" t="s">
        <v>283</v>
      </c>
      <c r="C71" s="63">
        <v>1589</v>
      </c>
      <c r="D71" s="63">
        <v>1901</v>
      </c>
      <c r="E71" s="39"/>
      <c r="F71" s="69">
        <f t="shared" si="1"/>
        <v>0.040314601040213116</v>
      </c>
      <c r="G71" s="69">
        <f aca="true" t="shared" si="2" ref="G71:G76">IF($D$77=0,"",IF(D71="[Mark as ND1 if not relevant]","",D71/$D$77))</f>
        <v>0.048230369148801217</v>
      </c>
      <c r="H71" s="39"/>
      <c r="L71" s="39"/>
      <c r="M71" s="39"/>
    </row>
    <row r="72" spans="1:13" ht="15">
      <c r="A72" s="38" t="s">
        <v>284</v>
      </c>
      <c r="B72" s="39" t="s">
        <v>285</v>
      </c>
      <c r="C72" s="63">
        <v>2457</v>
      </c>
      <c r="D72" s="63">
        <v>3286</v>
      </c>
      <c r="E72" s="39"/>
      <c r="F72" s="69">
        <f t="shared" si="1"/>
        <v>0.062336673855131294</v>
      </c>
      <c r="G72" s="69">
        <f t="shared" si="2"/>
        <v>0.08336927565647596</v>
      </c>
      <c r="H72" s="39"/>
      <c r="L72" s="39"/>
      <c r="M72" s="39"/>
    </row>
    <row r="73" spans="1:13" ht="15">
      <c r="A73" s="38" t="s">
        <v>286</v>
      </c>
      <c r="B73" s="39" t="s">
        <v>287</v>
      </c>
      <c r="C73" s="63">
        <v>3279</v>
      </c>
      <c r="D73" s="63">
        <v>4999</v>
      </c>
      <c r="E73" s="39"/>
      <c r="F73" s="69">
        <f t="shared" si="1"/>
        <v>0.08319167829506532</v>
      </c>
      <c r="G73" s="69">
        <f t="shared" si="2"/>
        <v>0.12682988709882026</v>
      </c>
      <c r="H73" s="39"/>
      <c r="L73" s="39"/>
      <c r="M73" s="39"/>
    </row>
    <row r="74" spans="1:13" ht="15">
      <c r="A74" s="38" t="s">
        <v>288</v>
      </c>
      <c r="B74" s="39" t="s">
        <v>289</v>
      </c>
      <c r="C74" s="63">
        <v>3797</v>
      </c>
      <c r="D74" s="63">
        <v>6658</v>
      </c>
      <c r="E74" s="39"/>
      <c r="F74" s="69">
        <f t="shared" si="1"/>
        <v>0.09633388303945198</v>
      </c>
      <c r="G74" s="69">
        <f t="shared" si="2"/>
        <v>0.16892046175313966</v>
      </c>
      <c r="H74" s="39"/>
      <c r="L74" s="39"/>
      <c r="M74" s="39"/>
    </row>
    <row r="75" spans="1:13" ht="15">
      <c r="A75" s="38" t="s">
        <v>290</v>
      </c>
      <c r="B75" s="39" t="s">
        <v>291</v>
      </c>
      <c r="C75" s="63">
        <v>21274</v>
      </c>
      <c r="D75" s="63">
        <v>21923</v>
      </c>
      <c r="E75" s="39"/>
      <c r="F75" s="69">
        <f t="shared" si="1"/>
        <v>0.5397437523785361</v>
      </c>
      <c r="G75" s="69">
        <f t="shared" si="2"/>
        <v>0.5562095648864646</v>
      </c>
      <c r="H75" s="39"/>
      <c r="L75" s="39"/>
      <c r="M75" s="39"/>
    </row>
    <row r="76" spans="1:13" ht="15">
      <c r="A76" s="38" t="s">
        <v>292</v>
      </c>
      <c r="B76" s="39" t="s">
        <v>293</v>
      </c>
      <c r="C76" s="63">
        <v>6422</v>
      </c>
      <c r="D76" s="63">
        <v>0</v>
      </c>
      <c r="E76" s="39"/>
      <c r="F76" s="69">
        <f t="shared" si="1"/>
        <v>0.1629328935684384</v>
      </c>
      <c r="G76" s="69">
        <f t="shared" si="2"/>
        <v>0</v>
      </c>
      <c r="H76" s="39"/>
      <c r="L76" s="39"/>
      <c r="M76" s="39"/>
    </row>
    <row r="77" spans="1:13" ht="15">
      <c r="A77" s="38" t="s">
        <v>294</v>
      </c>
      <c r="B77" s="75" t="s">
        <v>263</v>
      </c>
      <c r="C77" s="68">
        <f>SUM(C70:C76)</f>
        <v>39415</v>
      </c>
      <c r="D77" s="68">
        <f>SUM(D70:D76)</f>
        <v>39415</v>
      </c>
      <c r="F77" s="76">
        <f>SUM(F70:F76)</f>
        <v>1</v>
      </c>
      <c r="G77" s="76">
        <f>SUM(G70:G76)</f>
        <v>1</v>
      </c>
      <c r="H77" s="39"/>
      <c r="L77" s="39"/>
      <c r="M77" s="39"/>
    </row>
    <row r="78" spans="1:13" ht="15" outlineLevel="1">
      <c r="A78" s="38" t="s">
        <v>295</v>
      </c>
      <c r="B78" s="77" t="s">
        <v>296</v>
      </c>
      <c r="C78" s="78">
        <v>0</v>
      </c>
      <c r="D78" s="78">
        <v>0</v>
      </c>
      <c r="F78" s="69">
        <f>IF($C$77=0,"",IF(C78="[for completion]","",C78/$C$77))</f>
        <v>0</v>
      </c>
      <c r="G78" s="69">
        <f>IF($D$77=0,"",IF(D78="[for completion]","",D78/$D$77))</f>
        <v>0</v>
      </c>
      <c r="H78" s="39"/>
      <c r="L78" s="39"/>
      <c r="M78" s="39"/>
    </row>
    <row r="79" spans="1:13" ht="15" outlineLevel="1">
      <c r="A79" s="38" t="s">
        <v>297</v>
      </c>
      <c r="B79" s="77" t="s">
        <v>298</v>
      </c>
      <c r="C79" s="78">
        <v>160</v>
      </c>
      <c r="D79" s="78">
        <v>170</v>
      </c>
      <c r="F79" s="69">
        <f>IF($C$77=0,"",IF(C79="[for completion]","",C79/$C$77))</f>
        <v>0.004059368260814411</v>
      </c>
      <c r="G79" s="69">
        <f>IF($D$77=0,"",IF(D79="[for completion]","",D79/$D$77))</f>
        <v>0.004313078777115311</v>
      </c>
      <c r="H79" s="39"/>
      <c r="L79" s="39"/>
      <c r="M79" s="39"/>
    </row>
    <row r="80" spans="1:13" ht="15" outlineLevel="1">
      <c r="A80" s="38" t="s">
        <v>299</v>
      </c>
      <c r="B80" s="77" t="s">
        <v>300</v>
      </c>
      <c r="C80" s="78">
        <v>437</v>
      </c>
      <c r="D80" s="78">
        <v>478</v>
      </c>
      <c r="F80" s="69">
        <f>IF($C$77=0,"",IF(C80="[for completion]","",C80/$C$77))</f>
        <v>0.011087149562349359</v>
      </c>
      <c r="G80" s="69">
        <f>IF($D$77=0,"",IF(D80="[for completion]","",D80/$D$77))</f>
        <v>0.012127362679183053</v>
      </c>
      <c r="H80" s="39"/>
      <c r="L80" s="39"/>
      <c r="M80" s="39"/>
    </row>
    <row r="81" spans="1:13" ht="15" outlineLevel="1">
      <c r="A81" s="38" t="s">
        <v>301</v>
      </c>
      <c r="B81" s="77" t="s">
        <v>302</v>
      </c>
      <c r="C81" s="78">
        <v>694</v>
      </c>
      <c r="D81" s="78">
        <v>785</v>
      </c>
      <c r="F81" s="69">
        <f>IF($C$77=0,"",IF(C81="[for completion]","",C81/$C$77))</f>
        <v>0.017607509831282505</v>
      </c>
      <c r="G81" s="69">
        <f>IF($D$77=0,"",IF(D81="[for completion]","",D81/$D$77))</f>
        <v>0.019916275529620702</v>
      </c>
      <c r="H81" s="39"/>
      <c r="L81" s="39"/>
      <c r="M81" s="39"/>
    </row>
    <row r="82" spans="1:13" ht="15" outlineLevel="1">
      <c r="A82" s="38" t="s">
        <v>303</v>
      </c>
      <c r="B82" s="77" t="s">
        <v>304</v>
      </c>
      <c r="C82" s="78">
        <v>894</v>
      </c>
      <c r="D82" s="78">
        <v>1117</v>
      </c>
      <c r="F82" s="69">
        <f>IF($C$77=0,"",IF(C82="[for completion]","",C82/$C$77))</f>
        <v>0.02268172015730052</v>
      </c>
      <c r="G82" s="69">
        <f>IF($D$77=0,"",IF(D82="[for completion]","",D82/$D$77))</f>
        <v>0.028339464670810607</v>
      </c>
      <c r="H82" s="39"/>
      <c r="L82" s="39"/>
      <c r="M82" s="39"/>
    </row>
    <row r="83" spans="1:13" ht="15" outlineLevel="1">
      <c r="A83" s="38" t="s">
        <v>305</v>
      </c>
      <c r="B83" s="77"/>
      <c r="C83" s="68"/>
      <c r="D83" s="68"/>
      <c r="F83" s="69"/>
      <c r="G83" s="69"/>
      <c r="H83" s="39"/>
      <c r="L83" s="39"/>
      <c r="M83" s="39"/>
    </row>
    <row r="84" spans="1:13" ht="15" outlineLevel="1">
      <c r="A84" s="38" t="s">
        <v>306</v>
      </c>
      <c r="B84" s="77"/>
      <c r="C84" s="68"/>
      <c r="D84" s="68"/>
      <c r="F84" s="69"/>
      <c r="G84" s="69"/>
      <c r="H84" s="39"/>
      <c r="L84" s="39"/>
      <c r="M84" s="39"/>
    </row>
    <row r="85" spans="1:13" ht="15" outlineLevel="1">
      <c r="A85" s="38" t="s">
        <v>307</v>
      </c>
      <c r="B85" s="77"/>
      <c r="C85" s="68"/>
      <c r="D85" s="68"/>
      <c r="F85" s="69"/>
      <c r="G85" s="69"/>
      <c r="H85" s="39"/>
      <c r="L85" s="39"/>
      <c r="M85" s="39"/>
    </row>
    <row r="86" spans="1:13" ht="15" outlineLevel="1">
      <c r="A86" s="38" t="s">
        <v>308</v>
      </c>
      <c r="B86" s="75"/>
      <c r="C86" s="68"/>
      <c r="D86" s="68"/>
      <c r="F86" s="69"/>
      <c r="G86" s="69"/>
      <c r="H86" s="39"/>
      <c r="L86" s="39"/>
      <c r="M86" s="39"/>
    </row>
    <row r="87" spans="1:13" ht="15" outlineLevel="1">
      <c r="A87" s="38" t="s">
        <v>309</v>
      </c>
      <c r="B87" s="77"/>
      <c r="C87" s="68"/>
      <c r="D87" s="68"/>
      <c r="F87" s="69"/>
      <c r="G87" s="69"/>
      <c r="H87" s="39"/>
      <c r="L87" s="39"/>
      <c r="M87" s="39"/>
    </row>
    <row r="88" spans="1:13" ht="15" customHeight="1">
      <c r="A88" s="59"/>
      <c r="B88" s="60" t="s">
        <v>310</v>
      </c>
      <c r="C88" s="59" t="s">
        <v>311</v>
      </c>
      <c r="D88" s="59" t="s">
        <v>312</v>
      </c>
      <c r="E88" s="61"/>
      <c r="F88" s="62" t="s">
        <v>313</v>
      </c>
      <c r="G88" s="59" t="s">
        <v>314</v>
      </c>
      <c r="H88" s="39"/>
      <c r="L88" s="39"/>
      <c r="M88" s="39"/>
    </row>
    <row r="89" spans="1:13" ht="15">
      <c r="A89" s="38" t="s">
        <v>315</v>
      </c>
      <c r="B89" s="38" t="s">
        <v>316</v>
      </c>
      <c r="C89" s="73">
        <v>3.27</v>
      </c>
      <c r="D89" s="79">
        <f>C89</f>
        <v>3.27</v>
      </c>
      <c r="E89" s="53"/>
      <c r="F89" s="74"/>
      <c r="G89" s="74"/>
      <c r="H89" s="39"/>
      <c r="L89" s="39"/>
      <c r="M89" s="39"/>
    </row>
    <row r="90" spans="5:13" ht="15">
      <c r="E90" s="53"/>
      <c r="F90" s="74"/>
      <c r="G90" s="74"/>
      <c r="H90" s="39"/>
      <c r="L90" s="39"/>
      <c r="M90" s="39"/>
    </row>
    <row r="91" spans="2:13" ht="15">
      <c r="B91" s="38" t="s">
        <v>317</v>
      </c>
      <c r="C91" s="53"/>
      <c r="D91" s="53"/>
      <c r="E91" s="53"/>
      <c r="F91" s="74"/>
      <c r="G91" s="74"/>
      <c r="H91" s="39"/>
      <c r="L91" s="39"/>
      <c r="M91" s="39"/>
    </row>
    <row r="92" spans="1:13" ht="15">
      <c r="A92" s="38" t="s">
        <v>318</v>
      </c>
      <c r="B92" s="38" t="s">
        <v>279</v>
      </c>
      <c r="E92" s="53"/>
      <c r="F92" s="74"/>
      <c r="G92" s="74"/>
      <c r="H92" s="39"/>
      <c r="L92" s="39"/>
      <c r="M92" s="39"/>
    </row>
    <row r="93" spans="1:13" ht="15">
      <c r="A93" s="38" t="s">
        <v>319</v>
      </c>
      <c r="B93" s="39" t="s">
        <v>281</v>
      </c>
      <c r="C93" s="63">
        <v>3036</v>
      </c>
      <c r="D93" s="68">
        <f>C93</f>
        <v>3036</v>
      </c>
      <c r="E93" s="39"/>
      <c r="F93" s="69">
        <f>IF($C$100=0,"",IF(C93="[for completion]","",C93/$C$100))</f>
        <v>0.11238200999444753</v>
      </c>
      <c r="G93" s="69">
        <f>IF($D$100=0,"",IF(D93="[Mark as ND1 if not relevant]","",D93/$D$100))</f>
        <v>0.11238200999444753</v>
      </c>
      <c r="H93" s="39"/>
      <c r="L93" s="39"/>
      <c r="M93" s="39"/>
    </row>
    <row r="94" spans="1:13" ht="15">
      <c r="A94" s="38" t="s">
        <v>320</v>
      </c>
      <c r="B94" s="39" t="s">
        <v>283</v>
      </c>
      <c r="C94" s="63">
        <v>4810</v>
      </c>
      <c r="D94" s="80">
        <f aca="true" t="shared" si="3" ref="D94:D99">C94</f>
        <v>4810</v>
      </c>
      <c r="E94" s="39"/>
      <c r="F94" s="69">
        <f aca="true" t="shared" si="4" ref="F94:F105">IF($C$100=0,"",IF(C94="[for completion]","",C94/$C$100))</f>
        <v>0.17804923190819916</v>
      </c>
      <c r="G94" s="69">
        <f aca="true" t="shared" si="5" ref="G94:G99">IF($D$100=0,"",IF(D94="[Mark as ND1 if not relevant]","",D94/$D$100))</f>
        <v>0.17804923190819916</v>
      </c>
      <c r="H94" s="39"/>
      <c r="L94" s="39"/>
      <c r="M94" s="39"/>
    </row>
    <row r="95" spans="1:13" ht="15">
      <c r="A95" s="38" t="s">
        <v>321</v>
      </c>
      <c r="B95" s="39" t="s">
        <v>285</v>
      </c>
      <c r="C95" s="63">
        <v>3845</v>
      </c>
      <c r="D95" s="80">
        <f t="shared" si="3"/>
        <v>3845</v>
      </c>
      <c r="E95" s="39"/>
      <c r="F95" s="69">
        <f t="shared" si="4"/>
        <v>0.14232833610956877</v>
      </c>
      <c r="G95" s="69">
        <f t="shared" si="5"/>
        <v>0.14232833610956877</v>
      </c>
      <c r="H95" s="39"/>
      <c r="L95" s="39"/>
      <c r="M95" s="39"/>
    </row>
    <row r="96" spans="1:13" ht="15">
      <c r="A96" s="38" t="s">
        <v>322</v>
      </c>
      <c r="B96" s="39" t="s">
        <v>287</v>
      </c>
      <c r="C96" s="63">
        <v>6436</v>
      </c>
      <c r="D96" s="80">
        <f t="shared" si="3"/>
        <v>6436</v>
      </c>
      <c r="E96" s="39"/>
      <c r="F96" s="69">
        <f t="shared" si="4"/>
        <v>0.2382380159170831</v>
      </c>
      <c r="G96" s="69">
        <f t="shared" si="5"/>
        <v>0.2382380159170831</v>
      </c>
      <c r="H96" s="39"/>
      <c r="L96" s="39"/>
      <c r="M96" s="39"/>
    </row>
    <row r="97" spans="1:13" ht="15">
      <c r="A97" s="38" t="s">
        <v>323</v>
      </c>
      <c r="B97" s="39" t="s">
        <v>289</v>
      </c>
      <c r="C97" s="63">
        <v>3072</v>
      </c>
      <c r="D97" s="80">
        <f t="shared" si="3"/>
        <v>3072</v>
      </c>
      <c r="E97" s="39"/>
      <c r="F97" s="69">
        <f t="shared" si="4"/>
        <v>0.11371460299833426</v>
      </c>
      <c r="G97" s="69">
        <f t="shared" si="5"/>
        <v>0.11371460299833426</v>
      </c>
      <c r="H97" s="39"/>
      <c r="L97" s="39"/>
      <c r="M97" s="39"/>
    </row>
    <row r="98" spans="1:13" ht="15">
      <c r="A98" s="38" t="s">
        <v>324</v>
      </c>
      <c r="B98" s="39" t="s">
        <v>291</v>
      </c>
      <c r="C98" s="63">
        <v>5816</v>
      </c>
      <c r="D98" s="80">
        <f t="shared" si="3"/>
        <v>5816</v>
      </c>
      <c r="E98" s="39"/>
      <c r="F98" s="69">
        <f t="shared" si="4"/>
        <v>0.2152878030723672</v>
      </c>
      <c r="G98" s="69">
        <f t="shared" si="5"/>
        <v>0.2152878030723672</v>
      </c>
      <c r="H98" s="39"/>
      <c r="L98" s="39"/>
      <c r="M98" s="39"/>
    </row>
    <row r="99" spans="1:13" ht="15">
      <c r="A99" s="38" t="s">
        <v>325</v>
      </c>
      <c r="B99" s="39" t="s">
        <v>293</v>
      </c>
      <c r="C99" s="63">
        <v>0</v>
      </c>
      <c r="D99" s="80">
        <f t="shared" si="3"/>
        <v>0</v>
      </c>
      <c r="E99" s="39"/>
      <c r="F99" s="69">
        <f t="shared" si="4"/>
        <v>0</v>
      </c>
      <c r="G99" s="69">
        <f t="shared" si="5"/>
        <v>0</v>
      </c>
      <c r="H99" s="39"/>
      <c r="L99" s="39"/>
      <c r="M99" s="39"/>
    </row>
    <row r="100" spans="1:13" ht="15">
      <c r="A100" s="38" t="s">
        <v>326</v>
      </c>
      <c r="B100" s="75" t="s">
        <v>263</v>
      </c>
      <c r="C100" s="68">
        <f>SUM(C93:C99)</f>
        <v>27015</v>
      </c>
      <c r="D100" s="68">
        <f>SUM(D93:D99)</f>
        <v>27015</v>
      </c>
      <c r="F100" s="76">
        <f>SUM(F93:F99)</f>
        <v>0.9999999999999999</v>
      </c>
      <c r="G100" s="76">
        <f>SUM(G93:G99)</f>
        <v>0.9999999999999999</v>
      </c>
      <c r="H100" s="39"/>
      <c r="L100" s="39"/>
      <c r="M100" s="39"/>
    </row>
    <row r="101" spans="1:13" ht="15" outlineLevel="1">
      <c r="A101" s="38" t="s">
        <v>327</v>
      </c>
      <c r="B101" s="77" t="s">
        <v>296</v>
      </c>
      <c r="C101" s="78">
        <v>0</v>
      </c>
      <c r="D101" s="68">
        <v>0</v>
      </c>
      <c r="F101" s="69">
        <f t="shared" si="4"/>
        <v>0</v>
      </c>
      <c r="G101" s="69">
        <f>IF($D$100=0,"",IF(D101="[for completion]","",D101/$D$100))</f>
        <v>0</v>
      </c>
      <c r="H101" s="39"/>
      <c r="L101" s="39"/>
      <c r="M101" s="39"/>
    </row>
    <row r="102" spans="1:13" ht="15" outlineLevel="1">
      <c r="A102" s="38" t="s">
        <v>328</v>
      </c>
      <c r="B102" s="77" t="s">
        <v>298</v>
      </c>
      <c r="C102" s="78">
        <v>243</v>
      </c>
      <c r="D102" s="68">
        <f>C102</f>
        <v>243</v>
      </c>
      <c r="F102" s="69">
        <f t="shared" si="4"/>
        <v>0.008995002776235425</v>
      </c>
      <c r="G102" s="69">
        <f>IF($D$100=0,"",IF(D102="[for completion]","",D102/$D$100))</f>
        <v>0.008995002776235425</v>
      </c>
      <c r="H102" s="39"/>
      <c r="L102" s="39"/>
      <c r="M102" s="39"/>
    </row>
    <row r="103" spans="1:13" ht="15" outlineLevel="1">
      <c r="A103" s="38" t="s">
        <v>329</v>
      </c>
      <c r="B103" s="77" t="s">
        <v>300</v>
      </c>
      <c r="C103" s="78">
        <v>2793</v>
      </c>
      <c r="D103" s="68">
        <f>C103</f>
        <v>2793</v>
      </c>
      <c r="F103" s="69">
        <f t="shared" si="4"/>
        <v>0.1033870072182121</v>
      </c>
      <c r="G103" s="69">
        <f>IF($D$100=0,"",IF(D103="[for completion]","",D103/$D$100))</f>
        <v>0.1033870072182121</v>
      </c>
      <c r="H103" s="39"/>
      <c r="L103" s="39"/>
      <c r="M103" s="39"/>
    </row>
    <row r="104" spans="1:13" ht="15" outlineLevel="1">
      <c r="A104" s="38" t="s">
        <v>330</v>
      </c>
      <c r="B104" s="77" t="s">
        <v>302</v>
      </c>
      <c r="C104" s="78">
        <v>2710</v>
      </c>
      <c r="D104" s="68">
        <f>C104</f>
        <v>2710</v>
      </c>
      <c r="F104" s="69">
        <f t="shared" si="4"/>
        <v>0.10031464001480658</v>
      </c>
      <c r="G104" s="69">
        <f>IF($D$100=0,"",IF(D104="[for completion]","",D104/$D$100))</f>
        <v>0.10031464001480658</v>
      </c>
      <c r="H104" s="39"/>
      <c r="L104" s="39"/>
      <c r="M104" s="39"/>
    </row>
    <row r="105" spans="1:13" ht="15" outlineLevel="1">
      <c r="A105" s="38" t="s">
        <v>331</v>
      </c>
      <c r="B105" s="77" t="s">
        <v>304</v>
      </c>
      <c r="C105" s="78">
        <v>2100</v>
      </c>
      <c r="D105" s="68">
        <f>C105</f>
        <v>2100</v>
      </c>
      <c r="F105" s="69">
        <f t="shared" si="4"/>
        <v>0.07773459189339256</v>
      </c>
      <c r="G105" s="69">
        <f>IF($D$100=0,"",IF(D105="[for completion]","",D105/$D$100))</f>
        <v>0.07773459189339256</v>
      </c>
      <c r="H105" s="39"/>
      <c r="L105" s="39"/>
      <c r="M105" s="39"/>
    </row>
    <row r="106" spans="1:13" ht="15" outlineLevel="1">
      <c r="A106" s="38" t="s">
        <v>332</v>
      </c>
      <c r="B106" s="77"/>
      <c r="C106" s="68"/>
      <c r="D106" s="68"/>
      <c r="F106" s="69"/>
      <c r="G106" s="69"/>
      <c r="H106" s="39"/>
      <c r="L106" s="39"/>
      <c r="M106" s="39"/>
    </row>
    <row r="107" spans="1:13" ht="15" outlineLevel="1">
      <c r="A107" s="38" t="s">
        <v>333</v>
      </c>
      <c r="B107" s="77"/>
      <c r="C107" s="68"/>
      <c r="D107" s="68"/>
      <c r="F107" s="69"/>
      <c r="G107" s="69"/>
      <c r="H107" s="39"/>
      <c r="L107" s="39"/>
      <c r="M107" s="39"/>
    </row>
    <row r="108" spans="1:13" ht="15" outlineLevel="1">
      <c r="A108" s="38" t="s">
        <v>334</v>
      </c>
      <c r="B108" s="75"/>
      <c r="C108" s="68"/>
      <c r="D108" s="68"/>
      <c r="F108" s="69"/>
      <c r="G108" s="69"/>
      <c r="H108" s="39"/>
      <c r="L108" s="39"/>
      <c r="M108" s="39"/>
    </row>
    <row r="109" spans="1:13" ht="15" outlineLevel="1">
      <c r="A109" s="38" t="s">
        <v>335</v>
      </c>
      <c r="B109" s="77"/>
      <c r="C109" s="68"/>
      <c r="D109" s="68"/>
      <c r="F109" s="69"/>
      <c r="G109" s="69"/>
      <c r="H109" s="39"/>
      <c r="L109" s="39"/>
      <c r="M109" s="39"/>
    </row>
    <row r="110" spans="1:13" ht="15" outlineLevel="1">
      <c r="A110" s="38" t="s">
        <v>336</v>
      </c>
      <c r="B110" s="77"/>
      <c r="C110" s="68"/>
      <c r="D110" s="68"/>
      <c r="F110" s="69"/>
      <c r="G110" s="69"/>
      <c r="H110" s="39"/>
      <c r="L110" s="39"/>
      <c r="M110" s="39"/>
    </row>
    <row r="111" spans="1:13" ht="15" customHeight="1">
      <c r="A111" s="59"/>
      <c r="B111" s="60" t="s">
        <v>337</v>
      </c>
      <c r="C111" s="62" t="s">
        <v>338</v>
      </c>
      <c r="D111" s="62" t="s">
        <v>339</v>
      </c>
      <c r="E111" s="61"/>
      <c r="F111" s="62" t="s">
        <v>340</v>
      </c>
      <c r="G111" s="62" t="s">
        <v>341</v>
      </c>
      <c r="H111" s="39"/>
      <c r="L111" s="39"/>
      <c r="M111" s="39"/>
    </row>
    <row r="112" spans="1:14" s="81" customFormat="1" ht="15">
      <c r="A112" s="38" t="s">
        <v>342</v>
      </c>
      <c r="B112" s="38" t="s">
        <v>343</v>
      </c>
      <c r="C112" s="80">
        <f>C38-C116</f>
        <v>37117</v>
      </c>
      <c r="D112" s="80">
        <f>C112</f>
        <v>37117</v>
      </c>
      <c r="E112" s="69"/>
      <c r="F112" s="69">
        <f aca="true" t="shared" si="6" ref="F112:F123">IF($C$127=0,"",IF(C112="[for completion]","",C112/$C$127))</f>
        <v>0.941697323354053</v>
      </c>
      <c r="G112" s="69">
        <f aca="true" t="shared" si="7" ref="G112:G123">IF($D$127=0,"",IF(D112="[for completion]","",D112/$D$127))</f>
        <v>0.941697323354053</v>
      </c>
      <c r="H112" s="39"/>
      <c r="I112" s="38"/>
      <c r="J112" s="38"/>
      <c r="K112" s="38"/>
      <c r="L112" s="39"/>
      <c r="M112" s="39"/>
      <c r="N112" s="39"/>
    </row>
    <row r="113" spans="1:14" s="81" customFormat="1" ht="15">
      <c r="A113" s="38" t="s">
        <v>344</v>
      </c>
      <c r="B113" s="38" t="s">
        <v>345</v>
      </c>
      <c r="C113" s="80">
        <v>0</v>
      </c>
      <c r="D113" s="80">
        <f aca="true" t="shared" si="8" ref="D113:D126">C113</f>
        <v>0</v>
      </c>
      <c r="E113" s="69"/>
      <c r="F113" s="69">
        <f t="shared" si="6"/>
        <v>0</v>
      </c>
      <c r="G113" s="69">
        <f t="shared" si="7"/>
        <v>0</v>
      </c>
      <c r="H113" s="39"/>
      <c r="I113" s="38"/>
      <c r="J113" s="38"/>
      <c r="K113" s="38"/>
      <c r="L113" s="39"/>
      <c r="M113" s="39"/>
      <c r="N113" s="39"/>
    </row>
    <row r="114" spans="1:14" s="81" customFormat="1" ht="15">
      <c r="A114" s="38" t="s">
        <v>346</v>
      </c>
      <c r="B114" s="38" t="s">
        <v>347</v>
      </c>
      <c r="C114" s="80">
        <v>0</v>
      </c>
      <c r="D114" s="80">
        <f t="shared" si="8"/>
        <v>0</v>
      </c>
      <c r="E114" s="69"/>
      <c r="F114" s="69">
        <f t="shared" si="6"/>
        <v>0</v>
      </c>
      <c r="G114" s="69">
        <f t="shared" si="7"/>
        <v>0</v>
      </c>
      <c r="H114" s="39"/>
      <c r="I114" s="38"/>
      <c r="J114" s="38"/>
      <c r="K114" s="38"/>
      <c r="L114" s="39"/>
      <c r="M114" s="39"/>
      <c r="N114" s="39"/>
    </row>
    <row r="115" spans="1:14" s="81" customFormat="1" ht="15">
      <c r="A115" s="38" t="s">
        <v>348</v>
      </c>
      <c r="B115" s="38" t="s">
        <v>349</v>
      </c>
      <c r="C115" s="80">
        <v>0</v>
      </c>
      <c r="D115" s="80">
        <f t="shared" si="8"/>
        <v>0</v>
      </c>
      <c r="E115" s="69"/>
      <c r="F115" s="69">
        <f t="shared" si="6"/>
        <v>0</v>
      </c>
      <c r="G115" s="69">
        <f t="shared" si="7"/>
        <v>0</v>
      </c>
      <c r="H115" s="39"/>
      <c r="I115" s="38"/>
      <c r="J115" s="38"/>
      <c r="K115" s="38"/>
      <c r="L115" s="39"/>
      <c r="M115" s="39"/>
      <c r="N115" s="39"/>
    </row>
    <row r="116" spans="1:14" s="81" customFormat="1" ht="15">
      <c r="A116" s="38" t="s">
        <v>350</v>
      </c>
      <c r="B116" s="38" t="s">
        <v>351</v>
      </c>
      <c r="C116" s="63">
        <v>2298</v>
      </c>
      <c r="D116" s="80">
        <f t="shared" si="8"/>
        <v>2298</v>
      </c>
      <c r="E116" s="69"/>
      <c r="F116" s="69">
        <f t="shared" si="6"/>
        <v>0.058302676645946974</v>
      </c>
      <c r="G116" s="69">
        <f t="shared" si="7"/>
        <v>0.058302676645946974</v>
      </c>
      <c r="H116" s="39"/>
      <c r="I116" s="38"/>
      <c r="J116" s="38"/>
      <c r="K116" s="38"/>
      <c r="L116" s="39"/>
      <c r="M116" s="39"/>
      <c r="N116" s="39"/>
    </row>
    <row r="117" spans="1:14" s="81" customFormat="1" ht="15">
      <c r="A117" s="38" t="s">
        <v>352</v>
      </c>
      <c r="B117" s="38" t="s">
        <v>353</v>
      </c>
      <c r="C117" s="80">
        <v>0</v>
      </c>
      <c r="D117" s="80">
        <f t="shared" si="8"/>
        <v>0</v>
      </c>
      <c r="E117" s="38"/>
      <c r="F117" s="69">
        <f t="shared" si="6"/>
        <v>0</v>
      </c>
      <c r="G117" s="69">
        <f t="shared" si="7"/>
        <v>0</v>
      </c>
      <c r="H117" s="39"/>
      <c r="I117" s="38"/>
      <c r="J117" s="38"/>
      <c r="K117" s="38"/>
      <c r="L117" s="39"/>
      <c r="M117" s="39"/>
      <c r="N117" s="39"/>
    </row>
    <row r="118" spans="1:13" ht="15">
      <c r="A118" s="38" t="s">
        <v>354</v>
      </c>
      <c r="B118" s="38" t="s">
        <v>355</v>
      </c>
      <c r="C118" s="80">
        <v>0</v>
      </c>
      <c r="D118" s="80">
        <f t="shared" si="8"/>
        <v>0</v>
      </c>
      <c r="F118" s="69">
        <f t="shared" si="6"/>
        <v>0</v>
      </c>
      <c r="G118" s="69">
        <f t="shared" si="7"/>
        <v>0</v>
      </c>
      <c r="H118" s="39"/>
      <c r="L118" s="39"/>
      <c r="M118" s="39"/>
    </row>
    <row r="119" spans="1:13" ht="15">
      <c r="A119" s="38" t="s">
        <v>356</v>
      </c>
      <c r="B119" s="38" t="s">
        <v>357</v>
      </c>
      <c r="C119" s="80">
        <v>0</v>
      </c>
      <c r="D119" s="80">
        <f t="shared" si="8"/>
        <v>0</v>
      </c>
      <c r="F119" s="69">
        <f t="shared" si="6"/>
        <v>0</v>
      </c>
      <c r="G119" s="69">
        <f t="shared" si="7"/>
        <v>0</v>
      </c>
      <c r="H119" s="39"/>
      <c r="L119" s="39"/>
      <c r="M119" s="39"/>
    </row>
    <row r="120" spans="1:13" ht="15">
      <c r="A120" s="38" t="s">
        <v>358</v>
      </c>
      <c r="B120" s="38" t="s">
        <v>359</v>
      </c>
      <c r="C120" s="80">
        <v>0</v>
      </c>
      <c r="D120" s="80">
        <f t="shared" si="8"/>
        <v>0</v>
      </c>
      <c r="F120" s="69">
        <f t="shared" si="6"/>
        <v>0</v>
      </c>
      <c r="G120" s="69">
        <f t="shared" si="7"/>
        <v>0</v>
      </c>
      <c r="H120" s="39"/>
      <c r="L120" s="39"/>
      <c r="M120" s="39"/>
    </row>
    <row r="121" spans="1:13" ht="15">
      <c r="A121" s="38" t="s">
        <v>360</v>
      </c>
      <c r="B121" s="38" t="s">
        <v>361</v>
      </c>
      <c r="C121" s="80">
        <v>0</v>
      </c>
      <c r="D121" s="80">
        <f t="shared" si="8"/>
        <v>0</v>
      </c>
      <c r="F121" s="69">
        <f t="shared" si="6"/>
        <v>0</v>
      </c>
      <c r="G121" s="69">
        <f t="shared" si="7"/>
        <v>0</v>
      </c>
      <c r="H121" s="39"/>
      <c r="L121" s="39"/>
      <c r="M121" s="39"/>
    </row>
    <row r="122" spans="1:13" ht="15">
      <c r="A122" s="38" t="s">
        <v>362</v>
      </c>
      <c r="B122" s="38" t="s">
        <v>363</v>
      </c>
      <c r="C122" s="80">
        <v>0</v>
      </c>
      <c r="D122" s="80">
        <f t="shared" si="8"/>
        <v>0</v>
      </c>
      <c r="F122" s="69">
        <f t="shared" si="6"/>
        <v>0</v>
      </c>
      <c r="G122" s="69">
        <f t="shared" si="7"/>
        <v>0</v>
      </c>
      <c r="H122" s="39"/>
      <c r="L122" s="39"/>
      <c r="M122" s="39"/>
    </row>
    <row r="123" spans="1:13" ht="15">
      <c r="A123" s="38" t="s">
        <v>364</v>
      </c>
      <c r="B123" s="38" t="s">
        <v>365</v>
      </c>
      <c r="C123" s="80">
        <v>0</v>
      </c>
      <c r="D123" s="80">
        <f t="shared" si="8"/>
        <v>0</v>
      </c>
      <c r="F123" s="69">
        <f t="shared" si="6"/>
        <v>0</v>
      </c>
      <c r="G123" s="69">
        <f t="shared" si="7"/>
        <v>0</v>
      </c>
      <c r="H123" s="39"/>
      <c r="L123" s="39"/>
      <c r="M123" s="39"/>
    </row>
    <row r="124" spans="1:13" ht="15">
      <c r="A124" s="38" t="s">
        <v>366</v>
      </c>
      <c r="B124" s="38" t="s">
        <v>367</v>
      </c>
      <c r="C124" s="80">
        <v>0</v>
      </c>
      <c r="D124" s="80">
        <f t="shared" si="8"/>
        <v>0</v>
      </c>
      <c r="F124" s="69">
        <f>IF($C$127=0,"",IF(C124="[for completion]","",C124/$C$127))</f>
        <v>0</v>
      </c>
      <c r="G124" s="69">
        <f>IF($D$127=0,"",IF(D124="[for completion]","",D124/$D$127))</f>
        <v>0</v>
      </c>
      <c r="H124" s="39"/>
      <c r="L124" s="39"/>
      <c r="M124" s="39"/>
    </row>
    <row r="125" spans="1:13" ht="15">
      <c r="A125" s="38" t="s">
        <v>368</v>
      </c>
      <c r="B125" s="38" t="s">
        <v>369</v>
      </c>
      <c r="C125" s="80">
        <v>0</v>
      </c>
      <c r="D125" s="80">
        <f t="shared" si="8"/>
        <v>0</v>
      </c>
      <c r="F125" s="69">
        <f>IF($C$127=0,"",IF(C125="[for completion]","",C125/$C$127))</f>
        <v>0</v>
      </c>
      <c r="G125" s="69">
        <f>IF($D$127=0,"",IF(D125="[for completion]","",D125/$D$127))</f>
        <v>0</v>
      </c>
      <c r="H125" s="39"/>
      <c r="L125" s="39"/>
      <c r="M125" s="39"/>
    </row>
    <row r="126" spans="1:13" ht="15">
      <c r="A126" s="38" t="s">
        <v>370</v>
      </c>
      <c r="B126" s="38" t="s">
        <v>261</v>
      </c>
      <c r="C126" s="80">
        <v>0</v>
      </c>
      <c r="D126" s="80">
        <f t="shared" si="8"/>
        <v>0</v>
      </c>
      <c r="F126" s="69">
        <f>IF($C$127=0,"",IF(C126="[for completion]","",C126/$C$127))</f>
        <v>0</v>
      </c>
      <c r="G126" s="69">
        <f>IF($D$127=0,"",IF(D126="[for completion]","",D126/$D$127))</f>
        <v>0</v>
      </c>
      <c r="H126" s="39"/>
      <c r="L126" s="39"/>
      <c r="M126" s="39"/>
    </row>
    <row r="127" spans="1:13" ht="15">
      <c r="A127" s="38" t="s">
        <v>371</v>
      </c>
      <c r="B127" s="75" t="s">
        <v>263</v>
      </c>
      <c r="C127" s="68">
        <f>SUM(C112:C126)</f>
        <v>39415</v>
      </c>
      <c r="D127" s="68">
        <f>SUM(D112:D126)</f>
        <v>39415</v>
      </c>
      <c r="F127" s="76">
        <f>SUM(F112:F126)</f>
        <v>1</v>
      </c>
      <c r="G127" s="76">
        <f>SUM(G112:G126)</f>
        <v>1</v>
      </c>
      <c r="H127" s="39"/>
      <c r="L127" s="39"/>
      <c r="M127" s="39"/>
    </row>
    <row r="128" spans="1:13" ht="15" outlineLevel="1">
      <c r="A128" s="38" t="s">
        <v>372</v>
      </c>
      <c r="B128" s="71" t="s">
        <v>265</v>
      </c>
      <c r="F128" s="69">
        <f aca="true" t="shared" si="9" ref="F128:F136">IF($C$127=0,"",IF(C128="[for completion]","",C128/$C$127))</f>
        <v>0</v>
      </c>
      <c r="G128" s="69">
        <f aca="true" t="shared" si="10" ref="G128:G136">IF($D$127=0,"",IF(D128="[for completion]","",D128/$D$127))</f>
        <v>0</v>
      </c>
      <c r="H128" s="39"/>
      <c r="L128" s="39"/>
      <c r="M128" s="39"/>
    </row>
    <row r="129" spans="1:13" ht="15" outlineLevel="1">
      <c r="A129" s="38" t="s">
        <v>373</v>
      </c>
      <c r="B129" s="71" t="s">
        <v>265</v>
      </c>
      <c r="F129" s="69">
        <f t="shared" si="9"/>
        <v>0</v>
      </c>
      <c r="G129" s="69">
        <f t="shared" si="10"/>
        <v>0</v>
      </c>
      <c r="H129" s="39"/>
      <c r="L129" s="39"/>
      <c r="M129" s="39"/>
    </row>
    <row r="130" spans="1:13" ht="15" outlineLevel="1">
      <c r="A130" s="38" t="s">
        <v>374</v>
      </c>
      <c r="B130" s="71" t="s">
        <v>265</v>
      </c>
      <c r="F130" s="69">
        <f t="shared" si="9"/>
        <v>0</v>
      </c>
      <c r="G130" s="69">
        <f t="shared" si="10"/>
        <v>0</v>
      </c>
      <c r="H130" s="39"/>
      <c r="L130" s="39"/>
      <c r="M130" s="39"/>
    </row>
    <row r="131" spans="1:13" ht="15" outlineLevel="1">
      <c r="A131" s="38" t="s">
        <v>375</v>
      </c>
      <c r="B131" s="71" t="s">
        <v>265</v>
      </c>
      <c r="F131" s="69">
        <f t="shared" si="9"/>
        <v>0</v>
      </c>
      <c r="G131" s="69">
        <f t="shared" si="10"/>
        <v>0</v>
      </c>
      <c r="H131" s="39"/>
      <c r="L131" s="39"/>
      <c r="M131" s="39"/>
    </row>
    <row r="132" spans="1:13" ht="15" outlineLevel="1">
      <c r="A132" s="38" t="s">
        <v>376</v>
      </c>
      <c r="B132" s="71" t="s">
        <v>265</v>
      </c>
      <c r="F132" s="69">
        <f t="shared" si="9"/>
        <v>0</v>
      </c>
      <c r="G132" s="69">
        <f t="shared" si="10"/>
        <v>0</v>
      </c>
      <c r="H132" s="39"/>
      <c r="L132" s="39"/>
      <c r="M132" s="39"/>
    </row>
    <row r="133" spans="1:13" ht="15" outlineLevel="1">
      <c r="A133" s="38" t="s">
        <v>377</v>
      </c>
      <c r="B133" s="71" t="s">
        <v>265</v>
      </c>
      <c r="F133" s="69">
        <f t="shared" si="9"/>
        <v>0</v>
      </c>
      <c r="G133" s="69">
        <f t="shared" si="10"/>
        <v>0</v>
      </c>
      <c r="H133" s="39"/>
      <c r="L133" s="39"/>
      <c r="M133" s="39"/>
    </row>
    <row r="134" spans="1:13" ht="15" outlineLevel="1">
      <c r="A134" s="38" t="s">
        <v>378</v>
      </c>
      <c r="B134" s="71" t="s">
        <v>265</v>
      </c>
      <c r="F134" s="69">
        <f t="shared" si="9"/>
        <v>0</v>
      </c>
      <c r="G134" s="69">
        <f t="shared" si="10"/>
        <v>0</v>
      </c>
      <c r="H134" s="39"/>
      <c r="L134" s="39"/>
      <c r="M134" s="39"/>
    </row>
    <row r="135" spans="1:13" ht="15" outlineLevel="1">
      <c r="A135" s="38" t="s">
        <v>379</v>
      </c>
      <c r="B135" s="71" t="s">
        <v>265</v>
      </c>
      <c r="F135" s="69">
        <f t="shared" si="9"/>
        <v>0</v>
      </c>
      <c r="G135" s="69">
        <f t="shared" si="10"/>
        <v>0</v>
      </c>
      <c r="H135" s="39"/>
      <c r="L135" s="39"/>
      <c r="M135" s="39"/>
    </row>
    <row r="136" spans="1:13" ht="15" outlineLevel="1">
      <c r="A136" s="38" t="s">
        <v>380</v>
      </c>
      <c r="B136" s="71" t="s">
        <v>265</v>
      </c>
      <c r="C136" s="40"/>
      <c r="D136" s="40"/>
      <c r="E136" s="40"/>
      <c r="F136" s="69">
        <f t="shared" si="9"/>
        <v>0</v>
      </c>
      <c r="G136" s="69">
        <f t="shared" si="10"/>
        <v>0</v>
      </c>
      <c r="H136" s="39"/>
      <c r="L136" s="39"/>
      <c r="M136" s="39"/>
    </row>
    <row r="137" spans="1:13" ht="15" customHeight="1">
      <c r="A137" s="59"/>
      <c r="B137" s="60" t="s">
        <v>381</v>
      </c>
      <c r="C137" s="62" t="s">
        <v>338</v>
      </c>
      <c r="D137" s="62" t="s">
        <v>339</v>
      </c>
      <c r="E137" s="61"/>
      <c r="F137" s="62" t="s">
        <v>340</v>
      </c>
      <c r="G137" s="62" t="s">
        <v>341</v>
      </c>
      <c r="H137" s="39"/>
      <c r="L137" s="39"/>
      <c r="M137" s="39"/>
    </row>
    <row r="138" spans="1:14" s="81" customFormat="1" ht="15">
      <c r="A138" s="38" t="s">
        <v>382</v>
      </c>
      <c r="B138" s="38" t="s">
        <v>343</v>
      </c>
      <c r="C138" s="80">
        <f>C39-C142</f>
        <v>25535</v>
      </c>
      <c r="D138" s="80">
        <f>C138</f>
        <v>25535</v>
      </c>
      <c r="E138" s="69"/>
      <c r="F138" s="69">
        <f>IF($C$153=0,"",IF(C138="[for completion]","",C138/$C$153))</f>
        <v>0.9452156209513234</v>
      </c>
      <c r="G138" s="69">
        <f>IF($D$153=0,"",IF(D138="[for completion]","",D138/$D$153))</f>
        <v>0.9452156209513234</v>
      </c>
      <c r="H138" s="39"/>
      <c r="I138" s="38"/>
      <c r="J138" s="38"/>
      <c r="K138" s="38"/>
      <c r="L138" s="39"/>
      <c r="M138" s="39"/>
      <c r="N138" s="39"/>
    </row>
    <row r="139" spans="1:14" s="81" customFormat="1" ht="15">
      <c r="A139" s="38" t="s">
        <v>383</v>
      </c>
      <c r="B139" s="38" t="s">
        <v>345</v>
      </c>
      <c r="C139" s="80">
        <v>0</v>
      </c>
      <c r="D139" s="80">
        <f aca="true" t="shared" si="11" ref="D139:D152">C139</f>
        <v>0</v>
      </c>
      <c r="E139" s="69"/>
      <c r="F139" s="69">
        <f aca="true" t="shared" si="12" ref="F139:F152">IF($C$153=0,"",IF(C139="[for completion]","",C139/$C$153))</f>
        <v>0</v>
      </c>
      <c r="G139" s="69">
        <f aca="true" t="shared" si="13" ref="G139:G152">IF($D$153=0,"",IF(D139="[for completion]","",D139/$D$153))</f>
        <v>0</v>
      </c>
      <c r="H139" s="39"/>
      <c r="I139" s="38"/>
      <c r="J139" s="38"/>
      <c r="K139" s="38"/>
      <c r="L139" s="39"/>
      <c r="M139" s="39"/>
      <c r="N139" s="39"/>
    </row>
    <row r="140" spans="1:14" s="81" customFormat="1" ht="15">
      <c r="A140" s="38" t="s">
        <v>384</v>
      </c>
      <c r="B140" s="38" t="s">
        <v>347</v>
      </c>
      <c r="C140" s="80">
        <v>0</v>
      </c>
      <c r="D140" s="80">
        <f t="shared" si="11"/>
        <v>0</v>
      </c>
      <c r="E140" s="69"/>
      <c r="F140" s="69">
        <f t="shared" si="12"/>
        <v>0</v>
      </c>
      <c r="G140" s="69">
        <f t="shared" si="13"/>
        <v>0</v>
      </c>
      <c r="H140" s="39"/>
      <c r="I140" s="38"/>
      <c r="J140" s="38"/>
      <c r="K140" s="38"/>
      <c r="L140" s="39"/>
      <c r="M140" s="39"/>
      <c r="N140" s="39"/>
    </row>
    <row r="141" spans="1:14" s="81" customFormat="1" ht="15">
      <c r="A141" s="38" t="s">
        <v>385</v>
      </c>
      <c r="B141" s="38" t="s">
        <v>349</v>
      </c>
      <c r="C141" s="80">
        <v>0</v>
      </c>
      <c r="D141" s="80">
        <f t="shared" si="11"/>
        <v>0</v>
      </c>
      <c r="E141" s="69"/>
      <c r="F141" s="69">
        <f t="shared" si="12"/>
        <v>0</v>
      </c>
      <c r="G141" s="69">
        <f t="shared" si="13"/>
        <v>0</v>
      </c>
      <c r="H141" s="39"/>
      <c r="I141" s="38"/>
      <c r="J141" s="38"/>
      <c r="K141" s="38"/>
      <c r="L141" s="39"/>
      <c r="M141" s="39"/>
      <c r="N141" s="39"/>
    </row>
    <row r="142" spans="1:14" s="81" customFormat="1" ht="15">
      <c r="A142" s="38" t="s">
        <v>386</v>
      </c>
      <c r="B142" s="38" t="s">
        <v>351</v>
      </c>
      <c r="C142" s="63">
        <v>1480</v>
      </c>
      <c r="D142" s="80">
        <f t="shared" si="11"/>
        <v>1480</v>
      </c>
      <c r="E142" s="69"/>
      <c r="F142" s="69">
        <f t="shared" si="12"/>
        <v>0.05478437904867666</v>
      </c>
      <c r="G142" s="69">
        <f t="shared" si="13"/>
        <v>0.05478437904867666</v>
      </c>
      <c r="H142" s="39"/>
      <c r="I142" s="38"/>
      <c r="J142" s="38"/>
      <c r="K142" s="38"/>
      <c r="L142" s="39"/>
      <c r="M142" s="39"/>
      <c r="N142" s="39"/>
    </row>
    <row r="143" spans="1:14" s="81" customFormat="1" ht="15">
      <c r="A143" s="38" t="s">
        <v>387</v>
      </c>
      <c r="B143" s="38" t="s">
        <v>353</v>
      </c>
      <c r="C143" s="80">
        <v>0</v>
      </c>
      <c r="D143" s="80">
        <f t="shared" si="11"/>
        <v>0</v>
      </c>
      <c r="E143" s="38"/>
      <c r="F143" s="69">
        <f t="shared" si="12"/>
        <v>0</v>
      </c>
      <c r="G143" s="69">
        <f t="shared" si="13"/>
        <v>0</v>
      </c>
      <c r="H143" s="39"/>
      <c r="I143" s="38"/>
      <c r="J143" s="38"/>
      <c r="K143" s="38"/>
      <c r="L143" s="39"/>
      <c r="M143" s="39"/>
      <c r="N143" s="39"/>
    </row>
    <row r="144" spans="1:13" ht="15">
      <c r="A144" s="38" t="s">
        <v>388</v>
      </c>
      <c r="B144" s="38" t="s">
        <v>355</v>
      </c>
      <c r="C144" s="80">
        <v>0</v>
      </c>
      <c r="D144" s="80">
        <f t="shared" si="11"/>
        <v>0</v>
      </c>
      <c r="F144" s="69">
        <f t="shared" si="12"/>
        <v>0</v>
      </c>
      <c r="G144" s="69">
        <f t="shared" si="13"/>
        <v>0</v>
      </c>
      <c r="H144" s="39"/>
      <c r="L144" s="39"/>
      <c r="M144" s="39"/>
    </row>
    <row r="145" spans="1:13" ht="15">
      <c r="A145" s="38" t="s">
        <v>389</v>
      </c>
      <c r="B145" s="38" t="s">
        <v>357</v>
      </c>
      <c r="C145" s="80">
        <v>0</v>
      </c>
      <c r="D145" s="80">
        <f t="shared" si="11"/>
        <v>0</v>
      </c>
      <c r="F145" s="69">
        <f t="shared" si="12"/>
        <v>0</v>
      </c>
      <c r="G145" s="69">
        <f t="shared" si="13"/>
        <v>0</v>
      </c>
      <c r="H145" s="39"/>
      <c r="L145" s="39"/>
      <c r="M145" s="39"/>
    </row>
    <row r="146" spans="1:13" ht="15">
      <c r="A146" s="38" t="s">
        <v>390</v>
      </c>
      <c r="B146" s="38" t="s">
        <v>359</v>
      </c>
      <c r="C146" s="80">
        <v>0</v>
      </c>
      <c r="D146" s="80">
        <f t="shared" si="11"/>
        <v>0</v>
      </c>
      <c r="F146" s="69">
        <f t="shared" si="12"/>
        <v>0</v>
      </c>
      <c r="G146" s="69">
        <f t="shared" si="13"/>
        <v>0</v>
      </c>
      <c r="H146" s="39"/>
      <c r="L146" s="39"/>
      <c r="M146" s="39"/>
    </row>
    <row r="147" spans="1:13" ht="15">
      <c r="A147" s="38" t="s">
        <v>391</v>
      </c>
      <c r="B147" s="38" t="s">
        <v>361</v>
      </c>
      <c r="C147" s="80">
        <v>0</v>
      </c>
      <c r="D147" s="80">
        <f t="shared" si="11"/>
        <v>0</v>
      </c>
      <c r="F147" s="69">
        <f t="shared" si="12"/>
        <v>0</v>
      </c>
      <c r="G147" s="69">
        <f t="shared" si="13"/>
        <v>0</v>
      </c>
      <c r="H147" s="39"/>
      <c r="L147" s="39"/>
      <c r="M147" s="39"/>
    </row>
    <row r="148" spans="1:13" ht="15">
      <c r="A148" s="38" t="s">
        <v>392</v>
      </c>
      <c r="B148" s="38" t="s">
        <v>363</v>
      </c>
      <c r="C148" s="80">
        <v>0</v>
      </c>
      <c r="D148" s="80">
        <f t="shared" si="11"/>
        <v>0</v>
      </c>
      <c r="F148" s="69">
        <f t="shared" si="12"/>
        <v>0</v>
      </c>
      <c r="G148" s="69">
        <f t="shared" si="13"/>
        <v>0</v>
      </c>
      <c r="H148" s="39"/>
      <c r="L148" s="39"/>
      <c r="M148" s="39"/>
    </row>
    <row r="149" spans="1:13" ht="15">
      <c r="A149" s="38" t="s">
        <v>393</v>
      </c>
      <c r="B149" s="38" t="s">
        <v>365</v>
      </c>
      <c r="C149" s="80">
        <v>0</v>
      </c>
      <c r="D149" s="80">
        <f t="shared" si="11"/>
        <v>0</v>
      </c>
      <c r="F149" s="69">
        <f t="shared" si="12"/>
        <v>0</v>
      </c>
      <c r="G149" s="69">
        <f t="shared" si="13"/>
        <v>0</v>
      </c>
      <c r="H149" s="39"/>
      <c r="L149" s="39"/>
      <c r="M149" s="39"/>
    </row>
    <row r="150" spans="1:13" ht="15">
      <c r="A150" s="38" t="s">
        <v>394</v>
      </c>
      <c r="B150" s="38" t="s">
        <v>367</v>
      </c>
      <c r="C150" s="80">
        <v>0</v>
      </c>
      <c r="D150" s="80">
        <f t="shared" si="11"/>
        <v>0</v>
      </c>
      <c r="F150" s="69">
        <f t="shared" si="12"/>
        <v>0</v>
      </c>
      <c r="G150" s="69">
        <f t="shared" si="13"/>
        <v>0</v>
      </c>
      <c r="H150" s="39"/>
      <c r="L150" s="39"/>
      <c r="M150" s="39"/>
    </row>
    <row r="151" spans="1:13" ht="15">
      <c r="A151" s="38" t="s">
        <v>395</v>
      </c>
      <c r="B151" s="38" t="s">
        <v>369</v>
      </c>
      <c r="C151" s="80">
        <v>0</v>
      </c>
      <c r="D151" s="80">
        <f t="shared" si="11"/>
        <v>0</v>
      </c>
      <c r="F151" s="69">
        <f t="shared" si="12"/>
        <v>0</v>
      </c>
      <c r="G151" s="69">
        <f t="shared" si="13"/>
        <v>0</v>
      </c>
      <c r="H151" s="39"/>
      <c r="L151" s="39"/>
      <c r="M151" s="39"/>
    </row>
    <row r="152" spans="1:13" ht="15">
      <c r="A152" s="38" t="s">
        <v>396</v>
      </c>
      <c r="B152" s="38" t="s">
        <v>261</v>
      </c>
      <c r="C152" s="80">
        <v>0</v>
      </c>
      <c r="D152" s="80">
        <f t="shared" si="11"/>
        <v>0</v>
      </c>
      <c r="F152" s="69">
        <f t="shared" si="12"/>
        <v>0</v>
      </c>
      <c r="G152" s="69">
        <f t="shared" si="13"/>
        <v>0</v>
      </c>
      <c r="H152" s="39"/>
      <c r="L152" s="39"/>
      <c r="M152" s="39"/>
    </row>
    <row r="153" spans="1:13" ht="15">
      <c r="A153" s="38" t="s">
        <v>397</v>
      </c>
      <c r="B153" s="75" t="s">
        <v>263</v>
      </c>
      <c r="C153" s="68">
        <f>SUM(C138:C152)</f>
        <v>27015</v>
      </c>
      <c r="D153" s="68">
        <f>SUM(D138:D152)</f>
        <v>27015</v>
      </c>
      <c r="F153" s="76">
        <f>SUM(F138:F152)</f>
        <v>1</v>
      </c>
      <c r="G153" s="76">
        <f>SUM(G138:G152)</f>
        <v>1</v>
      </c>
      <c r="H153" s="39"/>
      <c r="L153" s="39"/>
      <c r="M153" s="39"/>
    </row>
    <row r="154" spans="1:13" ht="15" outlineLevel="1">
      <c r="A154" s="38" t="s">
        <v>398</v>
      </c>
      <c r="B154" s="71" t="s">
        <v>265</v>
      </c>
      <c r="F154" s="69">
        <f aca="true" t="shared" si="14" ref="F154:F162">IF($C$153=0,"",IF(C154="[for completion]","",C154/$C$153))</f>
        <v>0</v>
      </c>
      <c r="G154" s="69">
        <f aca="true" t="shared" si="15" ref="G154:G162">IF($D$153=0,"",IF(D154="[for completion]","",D154/$D$153))</f>
        <v>0</v>
      </c>
      <c r="H154" s="39"/>
      <c r="L154" s="39"/>
      <c r="M154" s="39"/>
    </row>
    <row r="155" spans="1:13" ht="15" outlineLevel="1">
      <c r="A155" s="38" t="s">
        <v>399</v>
      </c>
      <c r="B155" s="71" t="s">
        <v>265</v>
      </c>
      <c r="F155" s="69">
        <f t="shared" si="14"/>
        <v>0</v>
      </c>
      <c r="G155" s="69">
        <f t="shared" si="15"/>
        <v>0</v>
      </c>
      <c r="H155" s="39"/>
      <c r="L155" s="39"/>
      <c r="M155" s="39"/>
    </row>
    <row r="156" spans="1:13" ht="15" outlineLevel="1">
      <c r="A156" s="38" t="s">
        <v>400</v>
      </c>
      <c r="B156" s="71" t="s">
        <v>265</v>
      </c>
      <c r="F156" s="69">
        <f t="shared" si="14"/>
        <v>0</v>
      </c>
      <c r="G156" s="69">
        <f t="shared" si="15"/>
        <v>0</v>
      </c>
      <c r="H156" s="39"/>
      <c r="L156" s="39"/>
      <c r="M156" s="39"/>
    </row>
    <row r="157" spans="1:13" ht="15" outlineLevel="1">
      <c r="A157" s="38" t="s">
        <v>401</v>
      </c>
      <c r="B157" s="71" t="s">
        <v>265</v>
      </c>
      <c r="F157" s="69">
        <f t="shared" si="14"/>
        <v>0</v>
      </c>
      <c r="G157" s="69">
        <f t="shared" si="15"/>
        <v>0</v>
      </c>
      <c r="H157" s="39"/>
      <c r="L157" s="39"/>
      <c r="M157" s="39"/>
    </row>
    <row r="158" spans="1:13" ht="15" outlineLevel="1">
      <c r="A158" s="38" t="s">
        <v>402</v>
      </c>
      <c r="B158" s="71" t="s">
        <v>265</v>
      </c>
      <c r="F158" s="69">
        <f t="shared" si="14"/>
        <v>0</v>
      </c>
      <c r="G158" s="69">
        <f t="shared" si="15"/>
        <v>0</v>
      </c>
      <c r="H158" s="39"/>
      <c r="L158" s="39"/>
      <c r="M158" s="39"/>
    </row>
    <row r="159" spans="1:13" ht="15" outlineLevel="1">
      <c r="A159" s="38" t="s">
        <v>403</v>
      </c>
      <c r="B159" s="71" t="s">
        <v>265</v>
      </c>
      <c r="F159" s="69">
        <f t="shared" si="14"/>
        <v>0</v>
      </c>
      <c r="G159" s="69">
        <f t="shared" si="15"/>
        <v>0</v>
      </c>
      <c r="H159" s="39"/>
      <c r="L159" s="39"/>
      <c r="M159" s="39"/>
    </row>
    <row r="160" spans="1:13" ht="15" outlineLevel="1">
      <c r="A160" s="38" t="s">
        <v>404</v>
      </c>
      <c r="B160" s="71" t="s">
        <v>265</v>
      </c>
      <c r="F160" s="69">
        <f t="shared" si="14"/>
        <v>0</v>
      </c>
      <c r="G160" s="69">
        <f t="shared" si="15"/>
        <v>0</v>
      </c>
      <c r="H160" s="39"/>
      <c r="L160" s="39"/>
      <c r="M160" s="39"/>
    </row>
    <row r="161" spans="1:13" ht="15" outlineLevel="1">
      <c r="A161" s="38" t="s">
        <v>405</v>
      </c>
      <c r="B161" s="71" t="s">
        <v>265</v>
      </c>
      <c r="F161" s="69">
        <f t="shared" si="14"/>
        <v>0</v>
      </c>
      <c r="G161" s="69">
        <f t="shared" si="15"/>
        <v>0</v>
      </c>
      <c r="H161" s="39"/>
      <c r="L161" s="39"/>
      <c r="M161" s="39"/>
    </row>
    <row r="162" spans="1:13" ht="15" outlineLevel="1">
      <c r="A162" s="38" t="s">
        <v>406</v>
      </c>
      <c r="B162" s="71" t="s">
        <v>265</v>
      </c>
      <c r="C162" s="40"/>
      <c r="D162" s="40"/>
      <c r="E162" s="40"/>
      <c r="F162" s="69">
        <f t="shared" si="14"/>
        <v>0</v>
      </c>
      <c r="G162" s="69">
        <f t="shared" si="15"/>
        <v>0</v>
      </c>
      <c r="H162" s="39"/>
      <c r="L162" s="39"/>
      <c r="M162" s="39"/>
    </row>
    <row r="163" spans="1:13" ht="15" customHeight="1">
      <c r="A163" s="59"/>
      <c r="B163" s="60" t="s">
        <v>407</v>
      </c>
      <c r="C163" s="59" t="s">
        <v>338</v>
      </c>
      <c r="D163" s="59" t="s">
        <v>339</v>
      </c>
      <c r="E163" s="61"/>
      <c r="F163" s="59" t="s">
        <v>340</v>
      </c>
      <c r="G163" s="59" t="s">
        <v>341</v>
      </c>
      <c r="H163" s="39"/>
      <c r="L163" s="39"/>
      <c r="M163" s="39"/>
    </row>
    <row r="164" spans="1:13" ht="15">
      <c r="A164" s="38" t="s">
        <v>408</v>
      </c>
      <c r="B164" s="39" t="s">
        <v>409</v>
      </c>
      <c r="C164" s="80">
        <f>C39</f>
        <v>27015</v>
      </c>
      <c r="D164" s="63">
        <v>27015</v>
      </c>
      <c r="E164" s="82"/>
      <c r="F164" s="82">
        <f>IF($C$167=0,"",IF(C164="[for completion]","",C164/$C$167))</f>
        <v>1</v>
      </c>
      <c r="G164" s="82">
        <f>IF($D$167=0,"",IF(D164="[for completion]","",D164/$D$167))</f>
        <v>1</v>
      </c>
      <c r="H164" s="39"/>
      <c r="L164" s="39"/>
      <c r="M164" s="39"/>
    </row>
    <row r="165" spans="1:13" ht="15">
      <c r="A165" s="38" t="s">
        <v>410</v>
      </c>
      <c r="B165" s="39" t="s">
        <v>411</v>
      </c>
      <c r="C165" s="80">
        <v>0</v>
      </c>
      <c r="D165" s="80">
        <v>0</v>
      </c>
      <c r="E165" s="82"/>
      <c r="F165" s="82">
        <f>IF($C$167=0,"",IF(C165="[for completion]","",C165/$C$167))</f>
        <v>0</v>
      </c>
      <c r="G165" s="82">
        <f>IF($D$167=0,"",IF(D165="[for completion]","",D165/$D$167))</f>
        <v>0</v>
      </c>
      <c r="H165" s="39"/>
      <c r="L165" s="39"/>
      <c r="M165" s="39"/>
    </row>
    <row r="166" spans="1:13" ht="15">
      <c r="A166" s="38" t="s">
        <v>412</v>
      </c>
      <c r="B166" s="39" t="s">
        <v>261</v>
      </c>
      <c r="C166" s="80">
        <v>0</v>
      </c>
      <c r="D166" s="80">
        <v>0</v>
      </c>
      <c r="E166" s="82"/>
      <c r="F166" s="82">
        <f>IF($C$167=0,"",IF(C166="[for completion]","",C166/$C$167))</f>
        <v>0</v>
      </c>
      <c r="G166" s="82">
        <f>IF($D$167=0,"",IF(D166="[for completion]","",D166/$D$167))</f>
        <v>0</v>
      </c>
      <c r="H166" s="39"/>
      <c r="L166" s="39"/>
      <c r="M166" s="39"/>
    </row>
    <row r="167" spans="1:13" ht="15">
      <c r="A167" s="38" t="s">
        <v>413</v>
      </c>
      <c r="B167" s="75" t="s">
        <v>263</v>
      </c>
      <c r="C167" s="83">
        <f>SUM(C164:C166)</f>
        <v>27015</v>
      </c>
      <c r="D167" s="83">
        <f>SUM(D164:D166)</f>
        <v>27015</v>
      </c>
      <c r="E167" s="82"/>
      <c r="F167" s="82">
        <f>SUM(F164:F166)</f>
        <v>1</v>
      </c>
      <c r="G167" s="82">
        <f>SUM(G164:G166)</f>
        <v>1</v>
      </c>
      <c r="H167" s="39"/>
      <c r="L167" s="39"/>
      <c r="M167" s="39"/>
    </row>
    <row r="168" spans="1:13" ht="15" outlineLevel="1">
      <c r="A168" s="38" t="s">
        <v>414</v>
      </c>
      <c r="B168" s="75"/>
      <c r="C168" s="39"/>
      <c r="D168" s="39"/>
      <c r="E168" s="82"/>
      <c r="F168" s="82"/>
      <c r="H168" s="39"/>
      <c r="L168" s="39"/>
      <c r="M168" s="39"/>
    </row>
    <row r="169" spans="1:13" ht="15" outlineLevel="1">
      <c r="A169" s="38" t="s">
        <v>415</v>
      </c>
      <c r="B169" s="75"/>
      <c r="C169" s="39"/>
      <c r="D169" s="39"/>
      <c r="E169" s="82"/>
      <c r="F169" s="82"/>
      <c r="H169" s="39"/>
      <c r="L169" s="39"/>
      <c r="M169" s="39"/>
    </row>
    <row r="170" spans="1:13" ht="15" outlineLevel="1">
      <c r="A170" s="38" t="s">
        <v>416</v>
      </c>
      <c r="B170" s="75"/>
      <c r="C170" s="39"/>
      <c r="D170" s="39"/>
      <c r="E170" s="82"/>
      <c r="F170" s="82"/>
      <c r="H170" s="39"/>
      <c r="L170" s="39"/>
      <c r="M170" s="39"/>
    </row>
    <row r="171" spans="1:13" ht="15" outlineLevel="1">
      <c r="A171" s="38" t="s">
        <v>417</v>
      </c>
      <c r="B171" s="75"/>
      <c r="C171" s="39"/>
      <c r="D171" s="39"/>
      <c r="E171" s="82"/>
      <c r="F171" s="82"/>
      <c r="H171" s="39"/>
      <c r="L171" s="39"/>
      <c r="M171" s="39"/>
    </row>
    <row r="172" spans="1:13" ht="15" outlineLevel="1">
      <c r="A172" s="38" t="s">
        <v>418</v>
      </c>
      <c r="B172" s="75"/>
      <c r="C172" s="39"/>
      <c r="D172" s="39"/>
      <c r="E172" s="82"/>
      <c r="F172" s="82"/>
      <c r="H172" s="39"/>
      <c r="L172" s="39"/>
      <c r="M172" s="39"/>
    </row>
    <row r="173" spans="1:13" ht="15" customHeight="1">
      <c r="A173" s="59"/>
      <c r="B173" s="60" t="s">
        <v>419</v>
      </c>
      <c r="C173" s="59" t="s">
        <v>222</v>
      </c>
      <c r="D173" s="59"/>
      <c r="E173" s="61"/>
      <c r="F173" s="62" t="s">
        <v>420</v>
      </c>
      <c r="G173" s="62"/>
      <c r="H173" s="39"/>
      <c r="L173" s="39"/>
      <c r="M173" s="39"/>
    </row>
    <row r="174" spans="1:13" ht="15" customHeight="1">
      <c r="A174" s="38" t="s">
        <v>421</v>
      </c>
      <c r="B174" s="38" t="s">
        <v>422</v>
      </c>
      <c r="C174" s="84">
        <v>0</v>
      </c>
      <c r="D174" s="53"/>
      <c r="E174" s="48"/>
      <c r="F174" s="69">
        <f>IF($C$179=0,"",IF(C174="[for completion]","",C174/$C$179))</f>
      </c>
      <c r="G174" s="69"/>
      <c r="H174" s="39"/>
      <c r="L174" s="39"/>
      <c r="M174" s="39"/>
    </row>
    <row r="175" spans="1:13" ht="30.75" customHeight="1">
      <c r="A175" s="38" t="s">
        <v>423</v>
      </c>
      <c r="B175" s="38" t="s">
        <v>424</v>
      </c>
      <c r="C175" s="84">
        <v>0</v>
      </c>
      <c r="E175" s="67"/>
      <c r="F175" s="69">
        <f>IF($C$179=0,"",IF(C175="[for completion]","",C175/$C$179))</f>
      </c>
      <c r="G175" s="69"/>
      <c r="H175" s="39"/>
      <c r="L175" s="39"/>
      <c r="M175" s="39"/>
    </row>
    <row r="176" spans="1:13" ht="15">
      <c r="A176" s="38" t="s">
        <v>425</v>
      </c>
      <c r="B176" s="38" t="s">
        <v>426</v>
      </c>
      <c r="C176" s="84">
        <v>0</v>
      </c>
      <c r="E176" s="67"/>
      <c r="F176" s="69"/>
      <c r="G176" s="69"/>
      <c r="H176" s="39"/>
      <c r="L176" s="39"/>
      <c r="M176" s="39"/>
    </row>
    <row r="177" spans="1:13" ht="15">
      <c r="A177" s="38" t="s">
        <v>427</v>
      </c>
      <c r="B177" s="38" t="s">
        <v>428</v>
      </c>
      <c r="C177" s="84">
        <v>0</v>
      </c>
      <c r="E177" s="67"/>
      <c r="F177" s="69">
        <f aca="true" t="shared" si="16" ref="F177:F187">IF($C$179=0,"",IF(C177="[for completion]","",C177/$C$179))</f>
      </c>
      <c r="G177" s="69"/>
      <c r="H177" s="39"/>
      <c r="L177" s="39"/>
      <c r="M177" s="39"/>
    </row>
    <row r="178" spans="1:13" ht="15">
      <c r="A178" s="38" t="s">
        <v>429</v>
      </c>
      <c r="B178" s="38" t="s">
        <v>261</v>
      </c>
      <c r="C178" s="84">
        <v>0</v>
      </c>
      <c r="E178" s="67"/>
      <c r="F178" s="69">
        <f t="shared" si="16"/>
      </c>
      <c r="G178" s="69"/>
      <c r="H178" s="39"/>
      <c r="L178" s="39"/>
      <c r="M178" s="39"/>
    </row>
    <row r="179" spans="1:13" ht="15">
      <c r="A179" s="38" t="s">
        <v>430</v>
      </c>
      <c r="B179" s="75" t="s">
        <v>263</v>
      </c>
      <c r="C179" s="85">
        <f>SUM(C174:C178)</f>
        <v>0</v>
      </c>
      <c r="E179" s="67"/>
      <c r="F179" s="67">
        <f>SUM(F174:F178)</f>
        <v>0</v>
      </c>
      <c r="G179" s="69"/>
      <c r="H179" s="39"/>
      <c r="L179" s="39"/>
      <c r="M179" s="39"/>
    </row>
    <row r="180" spans="1:13" ht="15" outlineLevel="1">
      <c r="A180" s="38" t="s">
        <v>431</v>
      </c>
      <c r="B180" s="71" t="s">
        <v>432</v>
      </c>
      <c r="C180" s="85">
        <v>0</v>
      </c>
      <c r="E180" s="67"/>
      <c r="F180" s="69">
        <f t="shared" si="16"/>
      </c>
      <c r="G180" s="69"/>
      <c r="H180" s="39"/>
      <c r="L180" s="39"/>
      <c r="M180" s="39"/>
    </row>
    <row r="181" spans="1:6" s="71" customFormat="1" ht="30" outlineLevel="1">
      <c r="A181" s="38" t="s">
        <v>433</v>
      </c>
      <c r="B181" s="71" t="s">
        <v>434</v>
      </c>
      <c r="C181" s="86">
        <v>0</v>
      </c>
      <c r="F181" s="69">
        <f t="shared" si="16"/>
      </c>
    </row>
    <row r="182" spans="1:13" ht="30" outlineLevel="1">
      <c r="A182" s="38" t="s">
        <v>435</v>
      </c>
      <c r="B182" s="71" t="s">
        <v>436</v>
      </c>
      <c r="C182" s="85">
        <v>0</v>
      </c>
      <c r="E182" s="67"/>
      <c r="F182" s="69">
        <f t="shared" si="16"/>
      </c>
      <c r="G182" s="69"/>
      <c r="H182" s="39"/>
      <c r="L182" s="39"/>
      <c r="M182" s="39"/>
    </row>
    <row r="183" spans="1:13" ht="15" outlineLevel="1">
      <c r="A183" s="38" t="s">
        <v>437</v>
      </c>
      <c r="B183" s="71" t="s">
        <v>438</v>
      </c>
      <c r="C183" s="85">
        <v>0</v>
      </c>
      <c r="E183" s="67"/>
      <c r="F183" s="69">
        <f t="shared" si="16"/>
      </c>
      <c r="G183" s="69"/>
      <c r="H183" s="39"/>
      <c r="L183" s="39"/>
      <c r="M183" s="39"/>
    </row>
    <row r="184" spans="1:6" s="71" customFormat="1" ht="30" outlineLevel="1">
      <c r="A184" s="38" t="s">
        <v>439</v>
      </c>
      <c r="B184" s="71" t="s">
        <v>440</v>
      </c>
      <c r="C184" s="86">
        <v>0</v>
      </c>
      <c r="F184" s="69">
        <f t="shared" si="16"/>
      </c>
    </row>
    <row r="185" spans="1:13" ht="30" outlineLevel="1">
      <c r="A185" s="38" t="s">
        <v>441</v>
      </c>
      <c r="B185" s="71" t="s">
        <v>442</v>
      </c>
      <c r="C185" s="85">
        <v>0</v>
      </c>
      <c r="E185" s="67"/>
      <c r="F185" s="69">
        <f t="shared" si="16"/>
      </c>
      <c r="G185" s="69"/>
      <c r="H185" s="39"/>
      <c r="L185" s="39"/>
      <c r="M185" s="39"/>
    </row>
    <row r="186" spans="1:13" ht="15" outlineLevel="1">
      <c r="A186" s="38" t="s">
        <v>443</v>
      </c>
      <c r="B186" s="71" t="s">
        <v>444</v>
      </c>
      <c r="C186" s="85">
        <v>0</v>
      </c>
      <c r="E186" s="67"/>
      <c r="F186" s="69">
        <f t="shared" si="16"/>
      </c>
      <c r="G186" s="69"/>
      <c r="H186" s="39"/>
      <c r="L186" s="39"/>
      <c r="M186" s="39"/>
    </row>
    <row r="187" spans="1:13" ht="15" outlineLevel="1">
      <c r="A187" s="38" t="s">
        <v>445</v>
      </c>
      <c r="B187" s="71" t="s">
        <v>446</v>
      </c>
      <c r="C187" s="85">
        <v>0</v>
      </c>
      <c r="E187" s="67"/>
      <c r="F187" s="69">
        <f t="shared" si="16"/>
      </c>
      <c r="G187" s="69"/>
      <c r="H187" s="39"/>
      <c r="L187" s="39"/>
      <c r="M187" s="39"/>
    </row>
    <row r="188" spans="1:13" ht="15" outlineLevel="1">
      <c r="A188" s="38" t="s">
        <v>447</v>
      </c>
      <c r="B188" s="71"/>
      <c r="E188" s="67"/>
      <c r="F188" s="69"/>
      <c r="G188" s="69"/>
      <c r="H188" s="39"/>
      <c r="L188" s="39"/>
      <c r="M188" s="39"/>
    </row>
    <row r="189" spans="1:13" ht="15" outlineLevel="1">
      <c r="A189" s="38" t="s">
        <v>448</v>
      </c>
      <c r="B189" s="71"/>
      <c r="E189" s="67"/>
      <c r="F189" s="69"/>
      <c r="G189" s="69"/>
      <c r="H189" s="39"/>
      <c r="L189" s="39"/>
      <c r="M189" s="39"/>
    </row>
    <row r="190" spans="1:13" ht="15" outlineLevel="1">
      <c r="A190" s="38" t="s">
        <v>449</v>
      </c>
      <c r="B190" s="71"/>
      <c r="E190" s="67"/>
      <c r="F190" s="69"/>
      <c r="G190" s="69"/>
      <c r="H190" s="39"/>
      <c r="L190" s="39"/>
      <c r="M190" s="39"/>
    </row>
    <row r="191" spans="1:13" ht="15" outlineLevel="1">
      <c r="A191" s="38" t="s">
        <v>450</v>
      </c>
      <c r="B191" s="71"/>
      <c r="E191" s="67"/>
      <c r="F191" s="69">
        <f>IF($C$179=0,"",IF(C191="[for completion]","",C191/$C$179))</f>
      </c>
      <c r="G191" s="69"/>
      <c r="H191" s="39"/>
      <c r="L191" s="39"/>
      <c r="M191" s="39"/>
    </row>
    <row r="192" spans="1:13" ht="15" customHeight="1">
      <c r="A192" s="59"/>
      <c r="B192" s="60" t="s">
        <v>451</v>
      </c>
      <c r="C192" s="59" t="s">
        <v>222</v>
      </c>
      <c r="D192" s="59"/>
      <c r="E192" s="61"/>
      <c r="F192" s="62" t="s">
        <v>420</v>
      </c>
      <c r="G192" s="62"/>
      <c r="H192" s="39"/>
      <c r="L192" s="39"/>
      <c r="M192" s="39"/>
    </row>
    <row r="193" spans="1:13" ht="15">
      <c r="A193" s="38" t="s">
        <v>452</v>
      </c>
      <c r="B193" s="38" t="s">
        <v>453</v>
      </c>
      <c r="C193" s="87" t="s">
        <v>454</v>
      </c>
      <c r="E193" s="68"/>
      <c r="F193" s="69">
        <f aca="true" t="shared" si="17" ref="F193:F206">IF($C$208=0,"",IF(C193="[for completion]","",C193/$C$208))</f>
      </c>
      <c r="G193" s="69"/>
      <c r="H193" s="39"/>
      <c r="L193" s="39"/>
      <c r="M193" s="39"/>
    </row>
    <row r="194" spans="1:13" ht="15">
      <c r="A194" s="38" t="s">
        <v>455</v>
      </c>
      <c r="B194" s="38" t="s">
        <v>456</v>
      </c>
      <c r="C194" s="87" t="s">
        <v>454</v>
      </c>
      <c r="E194" s="67"/>
      <c r="F194" s="69">
        <f t="shared" si="17"/>
      </c>
      <c r="G194" s="67"/>
      <c r="H194" s="39"/>
      <c r="L194" s="39"/>
      <c r="M194" s="39"/>
    </row>
    <row r="195" spans="1:13" ht="15">
      <c r="A195" s="38" t="s">
        <v>457</v>
      </c>
      <c r="B195" s="38" t="s">
        <v>458</v>
      </c>
      <c r="C195" s="87" t="s">
        <v>454</v>
      </c>
      <c r="E195" s="67"/>
      <c r="F195" s="69">
        <f t="shared" si="17"/>
      </c>
      <c r="G195" s="67"/>
      <c r="H195" s="39"/>
      <c r="L195" s="39"/>
      <c r="M195" s="39"/>
    </row>
    <row r="196" spans="1:13" ht="15">
      <c r="A196" s="38" t="s">
        <v>459</v>
      </c>
      <c r="B196" s="38" t="s">
        <v>460</v>
      </c>
      <c r="C196" s="87" t="s">
        <v>454</v>
      </c>
      <c r="E196" s="67"/>
      <c r="F196" s="69">
        <f t="shared" si="17"/>
      </c>
      <c r="G196" s="67"/>
      <c r="H196" s="39"/>
      <c r="L196" s="39"/>
      <c r="M196" s="39"/>
    </row>
    <row r="197" spans="1:13" ht="15">
      <c r="A197" s="38" t="s">
        <v>461</v>
      </c>
      <c r="B197" s="38" t="s">
        <v>462</v>
      </c>
      <c r="C197" s="87" t="s">
        <v>454</v>
      </c>
      <c r="E197" s="67"/>
      <c r="F197" s="69">
        <f t="shared" si="17"/>
      </c>
      <c r="G197" s="67"/>
      <c r="H197" s="39"/>
      <c r="L197" s="39"/>
      <c r="M197" s="39"/>
    </row>
    <row r="198" spans="1:13" ht="15">
      <c r="A198" s="38" t="s">
        <v>463</v>
      </c>
      <c r="B198" s="38" t="s">
        <v>464</v>
      </c>
      <c r="C198" s="87" t="s">
        <v>454</v>
      </c>
      <c r="E198" s="67"/>
      <c r="F198" s="69">
        <f t="shared" si="17"/>
      </c>
      <c r="G198" s="67"/>
      <c r="H198" s="39"/>
      <c r="L198" s="39"/>
      <c r="M198" s="39"/>
    </row>
    <row r="199" spans="1:13" ht="15">
      <c r="A199" s="38" t="s">
        <v>465</v>
      </c>
      <c r="B199" s="38" t="s">
        <v>466</v>
      </c>
      <c r="C199" s="87" t="s">
        <v>454</v>
      </c>
      <c r="E199" s="67"/>
      <c r="F199" s="69">
        <f t="shared" si="17"/>
      </c>
      <c r="G199" s="67"/>
      <c r="H199" s="39"/>
      <c r="L199" s="39"/>
      <c r="M199" s="39"/>
    </row>
    <row r="200" spans="1:13" ht="15">
      <c r="A200" s="38" t="s">
        <v>467</v>
      </c>
      <c r="B200" s="38" t="s">
        <v>468</v>
      </c>
      <c r="C200" s="87" t="s">
        <v>454</v>
      </c>
      <c r="E200" s="67"/>
      <c r="F200" s="69">
        <f t="shared" si="17"/>
      </c>
      <c r="G200" s="67"/>
      <c r="H200" s="39"/>
      <c r="L200" s="39"/>
      <c r="M200" s="39"/>
    </row>
    <row r="201" spans="1:13" ht="15">
      <c r="A201" s="38" t="s">
        <v>469</v>
      </c>
      <c r="B201" s="38" t="s">
        <v>470</v>
      </c>
      <c r="C201" s="87" t="s">
        <v>454</v>
      </c>
      <c r="E201" s="67"/>
      <c r="F201" s="69">
        <f t="shared" si="17"/>
      </c>
      <c r="G201" s="67"/>
      <c r="H201" s="39"/>
      <c r="L201" s="39"/>
      <c r="M201" s="39"/>
    </row>
    <row r="202" spans="1:13" ht="15">
      <c r="A202" s="38" t="s">
        <v>471</v>
      </c>
      <c r="B202" s="38" t="s">
        <v>472</v>
      </c>
      <c r="C202" s="87" t="s">
        <v>454</v>
      </c>
      <c r="E202" s="67"/>
      <c r="F202" s="69">
        <f t="shared" si="17"/>
      </c>
      <c r="G202" s="67"/>
      <c r="H202" s="39"/>
      <c r="L202" s="39"/>
      <c r="M202" s="39"/>
    </row>
    <row r="203" spans="1:13" ht="15">
      <c r="A203" s="38" t="s">
        <v>473</v>
      </c>
      <c r="B203" s="38" t="s">
        <v>474</v>
      </c>
      <c r="C203" s="87" t="s">
        <v>454</v>
      </c>
      <c r="E203" s="67"/>
      <c r="F203" s="69">
        <f t="shared" si="17"/>
      </c>
      <c r="G203" s="67"/>
      <c r="H203" s="39"/>
      <c r="L203" s="39"/>
      <c r="M203" s="39"/>
    </row>
    <row r="204" spans="1:13" ht="15">
      <c r="A204" s="38" t="s">
        <v>475</v>
      </c>
      <c r="B204" s="38" t="s">
        <v>476</v>
      </c>
      <c r="C204" s="87" t="s">
        <v>454</v>
      </c>
      <c r="E204" s="67"/>
      <c r="F204" s="69">
        <f t="shared" si="17"/>
      </c>
      <c r="G204" s="67"/>
      <c r="H204" s="39"/>
      <c r="L204" s="39"/>
      <c r="M204" s="39"/>
    </row>
    <row r="205" spans="1:13" ht="15">
      <c r="A205" s="38" t="s">
        <v>477</v>
      </c>
      <c r="B205" s="38" t="s">
        <v>478</v>
      </c>
      <c r="C205" s="87" t="s">
        <v>454</v>
      </c>
      <c r="E205" s="67"/>
      <c r="F205" s="69">
        <f t="shared" si="17"/>
      </c>
      <c r="G205" s="67"/>
      <c r="H205" s="39"/>
      <c r="L205" s="39"/>
      <c r="M205" s="39"/>
    </row>
    <row r="206" spans="1:13" ht="15">
      <c r="A206" s="38" t="s">
        <v>479</v>
      </c>
      <c r="B206" s="38" t="s">
        <v>261</v>
      </c>
      <c r="C206" s="87" t="s">
        <v>454</v>
      </c>
      <c r="E206" s="67"/>
      <c r="F206" s="69">
        <f t="shared" si="17"/>
      </c>
      <c r="G206" s="67"/>
      <c r="H206" s="39"/>
      <c r="L206" s="39"/>
      <c r="M206" s="39"/>
    </row>
    <row r="207" spans="1:13" ht="15">
      <c r="A207" s="38" t="s">
        <v>480</v>
      </c>
      <c r="B207" s="70" t="s">
        <v>481</v>
      </c>
      <c r="C207" s="38">
        <v>0</v>
      </c>
      <c r="E207" s="67"/>
      <c r="F207" s="69"/>
      <c r="G207" s="67"/>
      <c r="H207" s="39"/>
      <c r="L207" s="39"/>
      <c r="M207" s="39"/>
    </row>
    <row r="208" spans="1:13" ht="15">
      <c r="A208" s="38" t="s">
        <v>482</v>
      </c>
      <c r="B208" s="75" t="s">
        <v>263</v>
      </c>
      <c r="C208" s="38">
        <f>SUM(C193:C206)</f>
        <v>0</v>
      </c>
      <c r="E208" s="67"/>
      <c r="F208" s="67">
        <f>SUM(F193:F206)</f>
        <v>0</v>
      </c>
      <c r="G208" s="67"/>
      <c r="H208" s="39"/>
      <c r="L208" s="39"/>
      <c r="M208" s="39"/>
    </row>
    <row r="209" spans="1:13" ht="15" outlineLevel="1">
      <c r="A209" s="38" t="s">
        <v>483</v>
      </c>
      <c r="B209" s="71" t="s">
        <v>265</v>
      </c>
      <c r="C209" s="87" t="s">
        <v>454</v>
      </c>
      <c r="E209" s="67"/>
      <c r="F209" s="69">
        <f>IF($C$208=0,"",IF(C209="[for completion]","",C209/$C$208))</f>
      </c>
      <c r="G209" s="67"/>
      <c r="H209" s="39"/>
      <c r="L209" s="39"/>
      <c r="M209" s="39"/>
    </row>
    <row r="210" spans="1:13" ht="15" outlineLevel="1">
      <c r="A210" s="38" t="s">
        <v>484</v>
      </c>
      <c r="B210" s="71" t="s">
        <v>265</v>
      </c>
      <c r="C210" s="87" t="s">
        <v>454</v>
      </c>
      <c r="E210" s="67"/>
      <c r="F210" s="69">
        <f aca="true" t="shared" si="18" ref="F210:F215">IF($C$208=0,"",IF(C210="[for completion]","",C210/$C$208))</f>
      </c>
      <c r="G210" s="67"/>
      <c r="H210" s="39"/>
      <c r="L210" s="39"/>
      <c r="M210" s="39"/>
    </row>
    <row r="211" spans="1:13" ht="15" outlineLevel="1">
      <c r="A211" s="38" t="s">
        <v>485</v>
      </c>
      <c r="B211" s="71" t="s">
        <v>265</v>
      </c>
      <c r="C211" s="87" t="s">
        <v>454</v>
      </c>
      <c r="E211" s="67"/>
      <c r="F211" s="69">
        <f t="shared" si="18"/>
      </c>
      <c r="G211" s="67"/>
      <c r="H211" s="39"/>
      <c r="L211" s="39"/>
      <c r="M211" s="39"/>
    </row>
    <row r="212" spans="1:13" ht="15" outlineLevel="1">
      <c r="A212" s="38" t="s">
        <v>486</v>
      </c>
      <c r="B212" s="71" t="s">
        <v>265</v>
      </c>
      <c r="C212" s="87" t="s">
        <v>454</v>
      </c>
      <c r="E212" s="67"/>
      <c r="F212" s="69">
        <f t="shared" si="18"/>
      </c>
      <c r="G212" s="67"/>
      <c r="H212" s="39"/>
      <c r="L212" s="39"/>
      <c r="M212" s="39"/>
    </row>
    <row r="213" spans="1:13" ht="15" outlineLevel="1">
      <c r="A213" s="38" t="s">
        <v>487</v>
      </c>
      <c r="B213" s="71" t="s">
        <v>265</v>
      </c>
      <c r="C213" s="87" t="s">
        <v>454</v>
      </c>
      <c r="E213" s="67"/>
      <c r="F213" s="69">
        <f t="shared" si="18"/>
      </c>
      <c r="G213" s="67"/>
      <c r="H213" s="39"/>
      <c r="L213" s="39"/>
      <c r="M213" s="39"/>
    </row>
    <row r="214" spans="1:13" ht="15" outlineLevel="1">
      <c r="A214" s="38" t="s">
        <v>488</v>
      </c>
      <c r="B214" s="71" t="s">
        <v>265</v>
      </c>
      <c r="C214" s="87" t="s">
        <v>454</v>
      </c>
      <c r="E214" s="67"/>
      <c r="F214" s="69">
        <f t="shared" si="18"/>
      </c>
      <c r="G214" s="67"/>
      <c r="H214" s="39"/>
      <c r="L214" s="39"/>
      <c r="M214" s="39"/>
    </row>
    <row r="215" spans="1:13" ht="15" outlineLevel="1">
      <c r="A215" s="38" t="s">
        <v>489</v>
      </c>
      <c r="B215" s="71" t="s">
        <v>265</v>
      </c>
      <c r="C215" s="87" t="s">
        <v>454</v>
      </c>
      <c r="E215" s="67"/>
      <c r="F215" s="69">
        <f t="shared" si="18"/>
      </c>
      <c r="G215" s="67"/>
      <c r="H215" s="39"/>
      <c r="L215" s="39"/>
      <c r="M215" s="39"/>
    </row>
    <row r="216" spans="1:13" ht="15" customHeight="1">
      <c r="A216" s="59"/>
      <c r="B216" s="60" t="s">
        <v>490</v>
      </c>
      <c r="C216" s="59" t="s">
        <v>222</v>
      </c>
      <c r="D216" s="59"/>
      <c r="E216" s="61"/>
      <c r="F216" s="62" t="s">
        <v>251</v>
      </c>
      <c r="G216" s="62" t="s">
        <v>491</v>
      </c>
      <c r="H216" s="39"/>
      <c r="L216" s="39"/>
      <c r="M216" s="39"/>
    </row>
    <row r="217" spans="1:13" ht="15">
      <c r="A217" s="38" t="s">
        <v>492</v>
      </c>
      <c r="B217" s="39" t="s">
        <v>493</v>
      </c>
      <c r="C217" s="84">
        <v>0</v>
      </c>
      <c r="E217" s="82"/>
      <c r="F217" s="69">
        <f>IF($C$38=0,"",IF(C217="[for completion]","",C217/$C$38))</f>
        <v>0</v>
      </c>
      <c r="G217" s="69">
        <f>IF($C$39=0,"",IF(C217="[for completion]","",C217/$C$39))</f>
        <v>0</v>
      </c>
      <c r="H217" s="39"/>
      <c r="L217" s="39"/>
      <c r="M217" s="39"/>
    </row>
    <row r="218" spans="1:13" ht="15">
      <c r="A218" s="38" t="s">
        <v>494</v>
      </c>
      <c r="B218" s="39" t="s">
        <v>495</v>
      </c>
      <c r="C218" s="84">
        <v>0</v>
      </c>
      <c r="E218" s="82"/>
      <c r="F218" s="69">
        <f>IF($C$38=0,"",IF(C218="[for completion]","",C218/$C$38))</f>
        <v>0</v>
      </c>
      <c r="G218" s="69">
        <f>IF($C$39=0,"",IF(C218="[for completion]","",C218/$C$39))</f>
        <v>0</v>
      </c>
      <c r="H218" s="39"/>
      <c r="L218" s="39"/>
      <c r="M218" s="39"/>
    </row>
    <row r="219" spans="1:13" ht="15">
      <c r="A219" s="38" t="s">
        <v>496</v>
      </c>
      <c r="B219" s="39" t="s">
        <v>261</v>
      </c>
      <c r="C219" s="84">
        <v>0</v>
      </c>
      <c r="E219" s="82"/>
      <c r="F219" s="69">
        <f>IF($C$38=0,"",IF(C219="[for completion]","",C219/$C$38))</f>
        <v>0</v>
      </c>
      <c r="G219" s="69">
        <f>IF($C$39=0,"",IF(C219="[for completion]","",C219/$C$39))</f>
        <v>0</v>
      </c>
      <c r="H219" s="39"/>
      <c r="L219" s="39"/>
      <c r="M219" s="39"/>
    </row>
    <row r="220" spans="1:13" ht="15">
      <c r="A220" s="38" t="s">
        <v>497</v>
      </c>
      <c r="B220" s="75" t="s">
        <v>263</v>
      </c>
      <c r="C220" s="85">
        <f>SUM(C217:C219)</f>
        <v>0</v>
      </c>
      <c r="E220" s="82"/>
      <c r="F220" s="67">
        <f>SUM(F217:F219)</f>
        <v>0</v>
      </c>
      <c r="G220" s="67">
        <f>SUM(G217:G219)</f>
        <v>0</v>
      </c>
      <c r="H220" s="39"/>
      <c r="L220" s="39"/>
      <c r="M220" s="39"/>
    </row>
    <row r="221" spans="1:13" ht="15" outlineLevel="1">
      <c r="A221" s="38" t="s">
        <v>498</v>
      </c>
      <c r="B221" s="71" t="s">
        <v>265</v>
      </c>
      <c r="C221" s="85">
        <v>0</v>
      </c>
      <c r="E221" s="82"/>
      <c r="F221" s="69">
        <f>IF($C$38=0,"",IF(C221="","",C221/$C$38))</f>
        <v>0</v>
      </c>
      <c r="G221" s="69">
        <f>IF($C$39=0,"",IF(C221="","",C221/$C$39))</f>
        <v>0</v>
      </c>
      <c r="H221" s="39"/>
      <c r="L221" s="39"/>
      <c r="M221" s="39"/>
    </row>
    <row r="222" spans="1:13" ht="15" outlineLevel="1">
      <c r="A222" s="38" t="s">
        <v>499</v>
      </c>
      <c r="B222" s="71" t="s">
        <v>265</v>
      </c>
      <c r="C222" s="85">
        <v>0</v>
      </c>
      <c r="E222" s="82"/>
      <c r="F222" s="69">
        <f aca="true" t="shared" si="19" ref="F222:F227">IF($C$38=0,"",IF(C222="","",C222/$C$38))</f>
        <v>0</v>
      </c>
      <c r="G222" s="69">
        <f aca="true" t="shared" si="20" ref="G222:G227">IF($C$39=0,"",IF(C222="","",C222/$C$39))</f>
        <v>0</v>
      </c>
      <c r="H222" s="39"/>
      <c r="L222" s="39"/>
      <c r="M222" s="39"/>
    </row>
    <row r="223" spans="1:13" ht="15" outlineLevel="1">
      <c r="A223" s="38" t="s">
        <v>500</v>
      </c>
      <c r="B223" s="71" t="s">
        <v>265</v>
      </c>
      <c r="C223" s="85">
        <v>0</v>
      </c>
      <c r="E223" s="82"/>
      <c r="F223" s="69">
        <f t="shared" si="19"/>
        <v>0</v>
      </c>
      <c r="G223" s="69">
        <f t="shared" si="20"/>
        <v>0</v>
      </c>
      <c r="H223" s="39"/>
      <c r="L223" s="39"/>
      <c r="M223" s="39"/>
    </row>
    <row r="224" spans="1:13" ht="15" outlineLevel="1">
      <c r="A224" s="38" t="s">
        <v>501</v>
      </c>
      <c r="B224" s="71" t="s">
        <v>265</v>
      </c>
      <c r="C224" s="85">
        <v>0</v>
      </c>
      <c r="E224" s="82"/>
      <c r="F224" s="69">
        <f t="shared" si="19"/>
        <v>0</v>
      </c>
      <c r="G224" s="69">
        <f t="shared" si="20"/>
        <v>0</v>
      </c>
      <c r="H224" s="39"/>
      <c r="L224" s="39"/>
      <c r="M224" s="39"/>
    </row>
    <row r="225" spans="1:13" ht="15" outlineLevel="1">
      <c r="A225" s="38" t="s">
        <v>502</v>
      </c>
      <c r="B225" s="71" t="s">
        <v>265</v>
      </c>
      <c r="C225" s="85">
        <v>0</v>
      </c>
      <c r="E225" s="82"/>
      <c r="F225" s="69">
        <f t="shared" si="19"/>
        <v>0</v>
      </c>
      <c r="G225" s="69">
        <f t="shared" si="20"/>
        <v>0</v>
      </c>
      <c r="H225" s="39"/>
      <c r="L225" s="39"/>
      <c r="M225" s="39"/>
    </row>
    <row r="226" spans="1:13" ht="15" outlineLevel="1">
      <c r="A226" s="38" t="s">
        <v>503</v>
      </c>
      <c r="B226" s="71" t="s">
        <v>265</v>
      </c>
      <c r="C226" s="85">
        <v>0</v>
      </c>
      <c r="F226" s="69">
        <f t="shared" si="19"/>
        <v>0</v>
      </c>
      <c r="G226" s="69">
        <f t="shared" si="20"/>
        <v>0</v>
      </c>
      <c r="H226" s="39"/>
      <c r="L226" s="39"/>
      <c r="M226" s="39"/>
    </row>
    <row r="227" spans="1:13" ht="15" outlineLevel="1">
      <c r="A227" s="38" t="s">
        <v>504</v>
      </c>
      <c r="B227" s="71" t="s">
        <v>265</v>
      </c>
      <c r="C227" s="85">
        <v>0</v>
      </c>
      <c r="E227" s="82"/>
      <c r="F227" s="69">
        <f t="shared" si="19"/>
        <v>0</v>
      </c>
      <c r="G227" s="69">
        <f t="shared" si="20"/>
        <v>0</v>
      </c>
      <c r="H227" s="39"/>
      <c r="L227" s="39"/>
      <c r="M227" s="39"/>
    </row>
    <row r="228" spans="1:13" ht="15" customHeight="1">
      <c r="A228" s="59"/>
      <c r="B228" s="60" t="s">
        <v>505</v>
      </c>
      <c r="C228" s="59"/>
      <c r="D228" s="59"/>
      <c r="E228" s="61"/>
      <c r="F228" s="62"/>
      <c r="G228" s="62"/>
      <c r="H228" s="39"/>
      <c r="L228" s="39"/>
      <c r="M228" s="39"/>
    </row>
    <row r="229" spans="1:13" ht="30">
      <c r="A229" s="38" t="s">
        <v>506</v>
      </c>
      <c r="B229" s="38" t="s">
        <v>507</v>
      </c>
      <c r="C229" s="602" t="s">
        <v>214</v>
      </c>
      <c r="H229" s="39"/>
      <c r="L229" s="39"/>
      <c r="M229" s="39"/>
    </row>
    <row r="230" spans="1:13" ht="15" customHeight="1">
      <c r="A230" s="59"/>
      <c r="B230" s="60" t="s">
        <v>508</v>
      </c>
      <c r="C230" s="59"/>
      <c r="D230" s="59"/>
      <c r="E230" s="61"/>
      <c r="F230" s="62"/>
      <c r="G230" s="62"/>
      <c r="H230" s="39"/>
      <c r="L230" s="39"/>
      <c r="M230" s="39"/>
    </row>
    <row r="231" spans="1:13" ht="15">
      <c r="A231" s="38" t="s">
        <v>509</v>
      </c>
      <c r="B231" s="38" t="s">
        <v>510</v>
      </c>
      <c r="C231" s="87">
        <v>0</v>
      </c>
      <c r="H231" s="39"/>
      <c r="L231" s="39"/>
      <c r="M231" s="39"/>
    </row>
    <row r="232" spans="1:13" ht="15">
      <c r="A232" s="38" t="s">
        <v>511</v>
      </c>
      <c r="B232" s="88" t="s">
        <v>512</v>
      </c>
      <c r="C232" s="87">
        <v>0</v>
      </c>
      <c r="H232" s="39"/>
      <c r="L232" s="39"/>
      <c r="M232" s="39"/>
    </row>
    <row r="233" spans="1:13" ht="15">
      <c r="A233" s="38" t="s">
        <v>513</v>
      </c>
      <c r="B233" s="88" t="s">
        <v>514</v>
      </c>
      <c r="C233" s="87">
        <v>0</v>
      </c>
      <c r="H233" s="39"/>
      <c r="L233" s="39"/>
      <c r="M233" s="39"/>
    </row>
    <row r="234" spans="1:13" ht="15" outlineLevel="1">
      <c r="A234" s="38" t="s">
        <v>515</v>
      </c>
      <c r="B234" s="55" t="s">
        <v>516</v>
      </c>
      <c r="C234" s="38">
        <v>0</v>
      </c>
      <c r="H234" s="39"/>
      <c r="L234" s="39"/>
      <c r="M234" s="39"/>
    </row>
    <row r="235" spans="1:13" ht="15" outlineLevel="1">
      <c r="A235" s="38" t="s">
        <v>517</v>
      </c>
      <c r="B235" s="55" t="s">
        <v>518</v>
      </c>
      <c r="C235" s="38">
        <v>0</v>
      </c>
      <c r="H235" s="39"/>
      <c r="L235" s="39"/>
      <c r="M235" s="39"/>
    </row>
    <row r="236" spans="1:13" ht="15" outlineLevel="1">
      <c r="A236" s="38" t="s">
        <v>519</v>
      </c>
      <c r="B236" s="55" t="s">
        <v>520</v>
      </c>
      <c r="C236" s="38">
        <v>0</v>
      </c>
      <c r="H236" s="39"/>
      <c r="L236" s="39"/>
      <c r="M236" s="39"/>
    </row>
    <row r="237" spans="1:13" ht="15" outlineLevel="1">
      <c r="A237" s="38" t="s">
        <v>521</v>
      </c>
      <c r="H237" s="39"/>
      <c r="L237" s="39"/>
      <c r="M237" s="39"/>
    </row>
    <row r="238" spans="1:13" ht="15" outlineLevel="1">
      <c r="A238" s="38" t="s">
        <v>522</v>
      </c>
      <c r="H238" s="39"/>
      <c r="L238" s="39"/>
      <c r="M238" s="39"/>
    </row>
    <row r="239" spans="1:8" ht="15" outlineLevel="1">
      <c r="A239" s="38" t="s">
        <v>523</v>
      </c>
      <c r="H239" s="39"/>
    </row>
    <row r="240" spans="1:8" ht="15" outlineLevel="1">
      <c r="A240" s="38" t="s">
        <v>524</v>
      </c>
      <c r="H240" s="39"/>
    </row>
    <row r="241" spans="1:8" ht="15" outlineLevel="1">
      <c r="A241" s="38" t="s">
        <v>525</v>
      </c>
      <c r="H241" s="39"/>
    </row>
    <row r="242" spans="1:8" ht="15" outlineLevel="1">
      <c r="A242" s="38" t="s">
        <v>526</v>
      </c>
      <c r="H242" s="39"/>
    </row>
    <row r="243" spans="1:8" ht="15" outlineLevel="1">
      <c r="A243" s="38" t="s">
        <v>527</v>
      </c>
      <c r="H243" s="39"/>
    </row>
    <row r="244" spans="1:8" ht="15" outlineLevel="1">
      <c r="A244" s="38" t="s">
        <v>528</v>
      </c>
      <c r="H244" s="39"/>
    </row>
    <row r="245" spans="1:8" ht="15" outlineLevel="1">
      <c r="A245" s="38" t="s">
        <v>529</v>
      </c>
      <c r="H245" s="39"/>
    </row>
    <row r="246" spans="1:8" ht="15" outlineLevel="1">
      <c r="A246" s="38" t="s">
        <v>530</v>
      </c>
      <c r="H246" s="39"/>
    </row>
    <row r="247" spans="1:8" ht="15" outlineLevel="1">
      <c r="A247" s="38" t="s">
        <v>531</v>
      </c>
      <c r="H247" s="39"/>
    </row>
    <row r="248" spans="1:8" ht="15" outlineLevel="1">
      <c r="A248" s="38" t="s">
        <v>532</v>
      </c>
      <c r="H248" s="39"/>
    </row>
    <row r="249" spans="1:8" ht="15" outlineLevel="1">
      <c r="A249" s="38" t="s">
        <v>533</v>
      </c>
      <c r="H249" s="39"/>
    </row>
    <row r="250" spans="1:8" ht="15" outlineLevel="1">
      <c r="A250" s="38" t="s">
        <v>534</v>
      </c>
      <c r="H250" s="39"/>
    </row>
    <row r="251" spans="1:8" ht="15" outlineLevel="1">
      <c r="A251" s="38" t="s">
        <v>535</v>
      </c>
      <c r="H251" s="39"/>
    </row>
    <row r="252" spans="1:8" ht="15" outlineLevel="1">
      <c r="A252" s="38" t="s">
        <v>536</v>
      </c>
      <c r="H252" s="39"/>
    </row>
    <row r="253" spans="1:8" ht="15" outlineLevel="1">
      <c r="A253" s="38" t="s">
        <v>537</v>
      </c>
      <c r="H253" s="39"/>
    </row>
    <row r="254" spans="1:8" ht="15" outlineLevel="1">
      <c r="A254" s="38" t="s">
        <v>538</v>
      </c>
      <c r="H254" s="39"/>
    </row>
    <row r="255" spans="1:8" ht="15" outlineLevel="1">
      <c r="A255" s="38" t="s">
        <v>539</v>
      </c>
      <c r="H255" s="39"/>
    </row>
    <row r="256" spans="1:8" ht="15" outlineLevel="1">
      <c r="A256" s="38" t="s">
        <v>540</v>
      </c>
      <c r="H256" s="39"/>
    </row>
    <row r="257" spans="1:8" ht="15" outlineLevel="1">
      <c r="A257" s="38" t="s">
        <v>541</v>
      </c>
      <c r="H257" s="39"/>
    </row>
    <row r="258" spans="1:8" ht="15" outlineLevel="1">
      <c r="A258" s="38" t="s">
        <v>542</v>
      </c>
      <c r="H258" s="39"/>
    </row>
    <row r="259" spans="1:8" ht="15" outlineLevel="1">
      <c r="A259" s="38" t="s">
        <v>543</v>
      </c>
      <c r="H259" s="39"/>
    </row>
    <row r="260" spans="1:8" ht="15" outlineLevel="1">
      <c r="A260" s="38" t="s">
        <v>544</v>
      </c>
      <c r="H260" s="39"/>
    </row>
    <row r="261" spans="1:8" ht="15" outlineLevel="1">
      <c r="A261" s="38" t="s">
        <v>545</v>
      </c>
      <c r="H261" s="39"/>
    </row>
    <row r="262" spans="1:8" ht="15" outlineLevel="1">
      <c r="A262" s="38" t="s">
        <v>546</v>
      </c>
      <c r="H262" s="39"/>
    </row>
    <row r="263" spans="1:8" ht="15" outlineLevel="1">
      <c r="A263" s="38" t="s">
        <v>547</v>
      </c>
      <c r="H263" s="39"/>
    </row>
    <row r="264" spans="1:8" ht="15" outlineLevel="1">
      <c r="A264" s="38" t="s">
        <v>548</v>
      </c>
      <c r="H264" s="39"/>
    </row>
    <row r="265" spans="1:8" ht="15" outlineLevel="1">
      <c r="A265" s="38" t="s">
        <v>549</v>
      </c>
      <c r="H265" s="39"/>
    </row>
    <row r="266" spans="1:8" ht="15" outlineLevel="1">
      <c r="A266" s="38" t="s">
        <v>550</v>
      </c>
      <c r="H266" s="39"/>
    </row>
    <row r="267" spans="1:8" ht="15" outlineLevel="1">
      <c r="A267" s="38" t="s">
        <v>551</v>
      </c>
      <c r="H267" s="39"/>
    </row>
    <row r="268" spans="1:8" ht="15" outlineLevel="1">
      <c r="A268" s="38" t="s">
        <v>552</v>
      </c>
      <c r="H268" s="39"/>
    </row>
    <row r="269" spans="1:8" ht="15" outlineLevel="1">
      <c r="A269" s="38" t="s">
        <v>553</v>
      </c>
      <c r="H269" s="39"/>
    </row>
    <row r="270" spans="1:8" ht="15" outlineLevel="1">
      <c r="A270" s="38" t="s">
        <v>554</v>
      </c>
      <c r="H270" s="39"/>
    </row>
    <row r="271" spans="1:8" ht="15" outlineLevel="1">
      <c r="A271" s="38" t="s">
        <v>555</v>
      </c>
      <c r="H271" s="39"/>
    </row>
    <row r="272" spans="1:8" ht="15" outlineLevel="1">
      <c r="A272" s="38" t="s">
        <v>556</v>
      </c>
      <c r="H272" s="39"/>
    </row>
    <row r="273" spans="1:8" ht="15" outlineLevel="1">
      <c r="A273" s="38" t="s">
        <v>557</v>
      </c>
      <c r="H273" s="39"/>
    </row>
    <row r="274" spans="1:8" ht="15" outlineLevel="1">
      <c r="A274" s="38" t="s">
        <v>558</v>
      </c>
      <c r="H274" s="39"/>
    </row>
    <row r="275" spans="1:8" ht="15" outlineLevel="1">
      <c r="A275" s="38" t="s">
        <v>559</v>
      </c>
      <c r="H275" s="39"/>
    </row>
    <row r="276" spans="1:8" ht="15" outlineLevel="1">
      <c r="A276" s="38" t="s">
        <v>560</v>
      </c>
      <c r="H276" s="39"/>
    </row>
    <row r="277" spans="1:8" ht="15" outlineLevel="1">
      <c r="A277" s="38" t="s">
        <v>561</v>
      </c>
      <c r="H277" s="39"/>
    </row>
    <row r="278" spans="1:8" ht="15" outlineLevel="1">
      <c r="A278" s="38" t="s">
        <v>562</v>
      </c>
      <c r="H278" s="39"/>
    </row>
    <row r="279" spans="1:8" ht="15" outlineLevel="1">
      <c r="A279" s="38" t="s">
        <v>563</v>
      </c>
      <c r="H279" s="39"/>
    </row>
    <row r="280" spans="1:8" ht="15" outlineLevel="1">
      <c r="A280" s="38" t="s">
        <v>564</v>
      </c>
      <c r="H280" s="39"/>
    </row>
    <row r="281" spans="1:8" ht="15" outlineLevel="1">
      <c r="A281" s="38" t="s">
        <v>565</v>
      </c>
      <c r="H281" s="39"/>
    </row>
    <row r="282" spans="1:8" ht="15" outlineLevel="1">
      <c r="A282" s="38" t="s">
        <v>566</v>
      </c>
      <c r="H282" s="39"/>
    </row>
    <row r="283" spans="1:8" ht="15" outlineLevel="1">
      <c r="A283" s="38" t="s">
        <v>567</v>
      </c>
      <c r="H283" s="39"/>
    </row>
    <row r="284" spans="1:8" ht="15" outlineLevel="1">
      <c r="A284" s="38" t="s">
        <v>568</v>
      </c>
      <c r="H284" s="39"/>
    </row>
    <row r="285" spans="1:13" ht="37.5">
      <c r="A285" s="50"/>
      <c r="B285" s="50" t="s">
        <v>569</v>
      </c>
      <c r="C285" s="50" t="s">
        <v>570</v>
      </c>
      <c r="D285" s="50" t="s">
        <v>570</v>
      </c>
      <c r="E285" s="50"/>
      <c r="F285" s="51"/>
      <c r="G285" s="52"/>
      <c r="H285" s="39"/>
      <c r="I285" s="46"/>
      <c r="J285" s="46"/>
      <c r="K285" s="46"/>
      <c r="L285" s="46"/>
      <c r="M285" s="48"/>
    </row>
    <row r="286" spans="1:13" ht="18.75">
      <c r="A286" s="89" t="s">
        <v>571</v>
      </c>
      <c r="B286" s="90"/>
      <c r="C286" s="90"/>
      <c r="D286" s="90"/>
      <c r="E286" s="90"/>
      <c r="F286" s="91"/>
      <c r="G286" s="90"/>
      <c r="H286" s="39"/>
      <c r="I286" s="46"/>
      <c r="J286" s="46"/>
      <c r="K286" s="46"/>
      <c r="L286" s="46"/>
      <c r="M286" s="48"/>
    </row>
    <row r="287" spans="1:13" ht="18.75">
      <c r="A287" s="89" t="s">
        <v>572</v>
      </c>
      <c r="B287" s="90"/>
      <c r="C287" s="90"/>
      <c r="D287" s="90"/>
      <c r="E287" s="90"/>
      <c r="F287" s="91"/>
      <c r="G287" s="90"/>
      <c r="H287" s="39"/>
      <c r="I287" s="46"/>
      <c r="J287" s="46"/>
      <c r="K287" s="46"/>
      <c r="L287" s="46"/>
      <c r="M287" s="48"/>
    </row>
    <row r="288" spans="1:14" ht="15">
      <c r="A288" s="38" t="s">
        <v>573</v>
      </c>
      <c r="B288" s="55" t="s">
        <v>574</v>
      </c>
      <c r="C288" s="49">
        <f>ROW(B38)</f>
        <v>38</v>
      </c>
      <c r="D288" s="67"/>
      <c r="E288" s="67"/>
      <c r="F288" s="67"/>
      <c r="G288" s="67"/>
      <c r="H288" s="39"/>
      <c r="I288" s="55"/>
      <c r="J288" s="49"/>
      <c r="L288" s="67"/>
      <c r="M288" s="67"/>
      <c r="N288" s="67"/>
    </row>
    <row r="289" spans="1:13" ht="15">
      <c r="A289" s="38" t="s">
        <v>575</v>
      </c>
      <c r="B289" s="55" t="s">
        <v>576</v>
      </c>
      <c r="C289" s="49">
        <f>ROW(B39)</f>
        <v>39</v>
      </c>
      <c r="E289" s="67"/>
      <c r="F289" s="67"/>
      <c r="H289" s="39"/>
      <c r="I289" s="55"/>
      <c r="J289" s="49"/>
      <c r="L289" s="67"/>
      <c r="M289" s="67"/>
    </row>
    <row r="290" spans="1:14" ht="15">
      <c r="A290" s="38" t="s">
        <v>577</v>
      </c>
      <c r="B290" s="55" t="s">
        <v>578</v>
      </c>
      <c r="C290" s="49" t="str">
        <f>ROW('B. HTT Mortgage Assets'!B43)&amp;" for Mortgage Assets"</f>
        <v>43 for Mortgage Assets</v>
      </c>
      <c r="D290" s="92" t="e">
        <f>#N/A</f>
        <v>#N/A</v>
      </c>
      <c r="E290" s="93"/>
      <c r="F290" s="67"/>
      <c r="G290" s="93"/>
      <c r="H290" s="39"/>
      <c r="I290" s="55"/>
      <c r="J290" s="49"/>
      <c r="K290" s="49"/>
      <c r="L290" s="93"/>
      <c r="M290" s="67"/>
      <c r="N290" s="93"/>
    </row>
    <row r="291" spans="1:10" ht="15">
      <c r="A291" s="38" t="s">
        <v>579</v>
      </c>
      <c r="B291" s="55" t="s">
        <v>580</v>
      </c>
      <c r="C291" s="49">
        <f>ROW(B52)</f>
        <v>52</v>
      </c>
      <c r="H291" s="39"/>
      <c r="I291" s="55"/>
      <c r="J291" s="49"/>
    </row>
    <row r="292" spans="1:14" ht="15">
      <c r="A292" s="38" t="s">
        <v>581</v>
      </c>
      <c r="B292" s="55" t="s">
        <v>582</v>
      </c>
      <c r="C292" s="94" t="str">
        <f>ROW('B. HTT Mortgage Assets'!B186)&amp;" for Residential Mortgage Assets"</f>
        <v>186 for Residential Mortgage Assets</v>
      </c>
      <c r="D292" s="49" t="str">
        <f>ROW('B. HTT Mortgage Assets'!B287)&amp;" for Commercial Mortgage Assets"</f>
        <v>287 for Commercial Mortgage Assets</v>
      </c>
      <c r="E292" s="93"/>
      <c r="F292" s="92" t="e">
        <f>#N/A</f>
        <v>#N/A</v>
      </c>
      <c r="G292" s="93"/>
      <c r="H292" s="39"/>
      <c r="I292" s="55"/>
      <c r="K292" s="49"/>
      <c r="L292" s="93"/>
      <c r="N292" s="93"/>
    </row>
    <row r="293" spans="1:13" ht="15">
      <c r="A293" s="38" t="s">
        <v>583</v>
      </c>
      <c r="B293" s="55" t="s">
        <v>584</v>
      </c>
      <c r="C293" s="49" t="str">
        <f>ROW('B. HTT Mortgage Assets'!B149)&amp;" for Mortgage Assets"</f>
        <v>149 for Mortgage Assets</v>
      </c>
      <c r="D293" s="92" t="e">
        <f>#N/A</f>
        <v>#N/A</v>
      </c>
      <c r="H293" s="39"/>
      <c r="I293" s="55"/>
      <c r="M293" s="93"/>
    </row>
    <row r="294" spans="1:13" ht="15">
      <c r="A294" s="38" t="s">
        <v>585</v>
      </c>
      <c r="B294" s="55" t="s">
        <v>586</v>
      </c>
      <c r="C294" s="49">
        <f>ROW(B111)</f>
        <v>111</v>
      </c>
      <c r="F294" s="93"/>
      <c r="H294" s="39"/>
      <c r="I294" s="55"/>
      <c r="J294" s="49"/>
      <c r="M294" s="93"/>
    </row>
    <row r="295" spans="1:13" ht="15">
      <c r="A295" s="38" t="s">
        <v>587</v>
      </c>
      <c r="B295" s="55" t="s">
        <v>588</v>
      </c>
      <c r="C295" s="49">
        <f>ROW(B163)</f>
        <v>163</v>
      </c>
      <c r="E295" s="93"/>
      <c r="F295" s="93"/>
      <c r="H295" s="39"/>
      <c r="I295" s="55"/>
      <c r="J295" s="49"/>
      <c r="L295" s="93"/>
      <c r="M295" s="93"/>
    </row>
    <row r="296" spans="1:13" ht="15">
      <c r="A296" s="38" t="s">
        <v>589</v>
      </c>
      <c r="B296" s="55" t="s">
        <v>590</v>
      </c>
      <c r="C296" s="49">
        <f>ROW(B137)</f>
        <v>137</v>
      </c>
      <c r="E296" s="93"/>
      <c r="F296" s="93"/>
      <c r="H296" s="39"/>
      <c r="I296" s="55"/>
      <c r="J296" s="49"/>
      <c r="L296" s="93"/>
      <c r="M296" s="93"/>
    </row>
    <row r="297" spans="1:12" ht="30">
      <c r="A297" s="38" t="s">
        <v>591</v>
      </c>
      <c r="B297" s="38" t="s">
        <v>592</v>
      </c>
      <c r="C297" s="49" t="str">
        <f>ROW('C. HTT Harmonised Glossary'!B17)&amp;" for Harmonised Glossary"</f>
        <v>17 for Harmonised Glossary</v>
      </c>
      <c r="E297" s="93"/>
      <c r="H297" s="39"/>
      <c r="J297" s="49"/>
      <c r="L297" s="93"/>
    </row>
    <row r="298" spans="1:12" ht="15">
      <c r="A298" s="38" t="s">
        <v>593</v>
      </c>
      <c r="B298" s="55" t="s">
        <v>594</v>
      </c>
      <c r="C298" s="49">
        <f>ROW(B65)</f>
        <v>65</v>
      </c>
      <c r="E298" s="93"/>
      <c r="H298" s="39"/>
      <c r="I298" s="55"/>
      <c r="J298" s="49"/>
      <c r="L298" s="93"/>
    </row>
    <row r="299" spans="1:12" ht="15">
      <c r="A299" s="38" t="s">
        <v>595</v>
      </c>
      <c r="B299" s="55" t="s">
        <v>596</v>
      </c>
      <c r="C299" s="49">
        <f>ROW(B88)</f>
        <v>88</v>
      </c>
      <c r="E299" s="93"/>
      <c r="H299" s="39"/>
      <c r="I299" s="55"/>
      <c r="J299" s="49"/>
      <c r="L299" s="93"/>
    </row>
    <row r="300" spans="1:12" ht="15">
      <c r="A300" s="38" t="s">
        <v>597</v>
      </c>
      <c r="B300" s="55" t="s">
        <v>598</v>
      </c>
      <c r="C300" s="49" t="str">
        <f>ROW('B. HTT Mortgage Assets'!B179)&amp;" for Mortgage Assets"</f>
        <v>179 for Mortgage Assets</v>
      </c>
      <c r="D300" s="92" t="e">
        <f>#N/A</f>
        <v>#N/A</v>
      </c>
      <c r="E300" s="93"/>
      <c r="H300" s="39"/>
      <c r="I300" s="55"/>
      <c r="J300" s="49"/>
      <c r="K300" s="49"/>
      <c r="L300" s="93"/>
    </row>
    <row r="301" spans="1:12" ht="15" outlineLevel="1">
      <c r="A301" s="38" t="s">
        <v>599</v>
      </c>
      <c r="B301" s="55"/>
      <c r="C301" s="49"/>
      <c r="D301" s="49"/>
      <c r="E301" s="93"/>
      <c r="H301" s="39"/>
      <c r="I301" s="55"/>
      <c r="J301" s="49"/>
      <c r="K301" s="49"/>
      <c r="L301" s="93"/>
    </row>
    <row r="302" spans="1:12" ht="15" outlineLevel="1">
      <c r="A302" s="38" t="s">
        <v>600</v>
      </c>
      <c r="B302" s="55"/>
      <c r="C302" s="49"/>
      <c r="D302" s="49"/>
      <c r="E302" s="93"/>
      <c r="H302" s="39"/>
      <c r="I302" s="55"/>
      <c r="J302" s="49"/>
      <c r="K302" s="49"/>
      <c r="L302" s="93"/>
    </row>
    <row r="303" spans="1:12" ht="15" outlineLevel="1">
      <c r="A303" s="38" t="s">
        <v>601</v>
      </c>
      <c r="B303" s="55"/>
      <c r="C303" s="49"/>
      <c r="D303" s="49"/>
      <c r="E303" s="93"/>
      <c r="H303" s="39"/>
      <c r="I303" s="55"/>
      <c r="J303" s="49"/>
      <c r="K303" s="49"/>
      <c r="L303" s="93"/>
    </row>
    <row r="304" spans="1:12" ht="15" outlineLevel="1">
      <c r="A304" s="38" t="s">
        <v>602</v>
      </c>
      <c r="B304" s="55"/>
      <c r="C304" s="49"/>
      <c r="D304" s="49"/>
      <c r="E304" s="93"/>
      <c r="H304" s="39"/>
      <c r="I304" s="55"/>
      <c r="J304" s="49"/>
      <c r="K304" s="49"/>
      <c r="L304" s="93"/>
    </row>
    <row r="305" spans="1:12" ht="15" outlineLevel="1">
      <c r="A305" s="38" t="s">
        <v>603</v>
      </c>
      <c r="B305" s="55"/>
      <c r="C305" s="49"/>
      <c r="D305" s="49"/>
      <c r="E305" s="93"/>
      <c r="H305" s="39"/>
      <c r="I305" s="55"/>
      <c r="J305" s="49"/>
      <c r="K305" s="49"/>
      <c r="L305" s="93"/>
    </row>
    <row r="306" spans="1:12" ht="15" outlineLevel="1">
      <c r="A306" s="38" t="s">
        <v>604</v>
      </c>
      <c r="B306" s="55"/>
      <c r="C306" s="49"/>
      <c r="D306" s="49"/>
      <c r="E306" s="93"/>
      <c r="H306" s="39"/>
      <c r="I306" s="55"/>
      <c r="J306" s="49"/>
      <c r="K306" s="49"/>
      <c r="L306" s="93"/>
    </row>
    <row r="307" spans="1:12" ht="15" outlineLevel="1">
      <c r="A307" s="38" t="s">
        <v>605</v>
      </c>
      <c r="B307" s="55"/>
      <c r="C307" s="49"/>
      <c r="D307" s="49"/>
      <c r="E307" s="93"/>
      <c r="H307" s="39"/>
      <c r="I307" s="55"/>
      <c r="J307" s="49"/>
      <c r="K307" s="49"/>
      <c r="L307" s="93"/>
    </row>
    <row r="308" spans="1:12" ht="15" outlineLevel="1">
      <c r="A308" s="38" t="s">
        <v>606</v>
      </c>
      <c r="B308" s="55"/>
      <c r="C308" s="49"/>
      <c r="D308" s="49"/>
      <c r="E308" s="93"/>
      <c r="H308" s="39"/>
      <c r="I308" s="55"/>
      <c r="J308" s="49"/>
      <c r="K308" s="49"/>
      <c r="L308" s="93"/>
    </row>
    <row r="309" spans="1:12" ht="15" outlineLevel="1">
      <c r="A309" s="38" t="s">
        <v>607</v>
      </c>
      <c r="B309" s="55"/>
      <c r="C309" s="49"/>
      <c r="D309" s="49"/>
      <c r="E309" s="93"/>
      <c r="H309" s="39"/>
      <c r="I309" s="55"/>
      <c r="J309" s="49"/>
      <c r="K309" s="49"/>
      <c r="L309" s="93"/>
    </row>
    <row r="310" spans="1:8" ht="15" outlineLevel="1">
      <c r="A310" s="38" t="s">
        <v>608</v>
      </c>
      <c r="H310" s="39"/>
    </row>
    <row r="311" spans="1:13" ht="37.5">
      <c r="A311" s="51"/>
      <c r="B311" s="50" t="s">
        <v>184</v>
      </c>
      <c r="C311" s="51"/>
      <c r="D311" s="51"/>
      <c r="E311" s="51"/>
      <c r="F311" s="51"/>
      <c r="G311" s="52"/>
      <c r="H311" s="39"/>
      <c r="I311" s="46"/>
      <c r="J311" s="48"/>
      <c r="K311" s="48"/>
      <c r="L311" s="48"/>
      <c r="M311" s="48"/>
    </row>
    <row r="312" spans="1:10" ht="15">
      <c r="A312" s="38" t="s">
        <v>609</v>
      </c>
      <c r="B312" s="55" t="s">
        <v>610</v>
      </c>
      <c r="C312" s="49">
        <v>173</v>
      </c>
      <c r="H312" s="39"/>
      <c r="I312" s="55"/>
      <c r="J312" s="49"/>
    </row>
    <row r="313" spans="1:10" ht="15" outlineLevel="1">
      <c r="A313" s="38" t="s">
        <v>611</v>
      </c>
      <c r="B313" s="55"/>
      <c r="C313" s="49"/>
      <c r="H313" s="39"/>
      <c r="I313" s="55"/>
      <c r="J313" s="49"/>
    </row>
    <row r="314" spans="1:10" ht="15" outlineLevel="1">
      <c r="A314" s="38" t="s">
        <v>612</v>
      </c>
      <c r="B314" s="55"/>
      <c r="C314" s="49"/>
      <c r="H314" s="39"/>
      <c r="I314" s="55"/>
      <c r="J314" s="49"/>
    </row>
    <row r="315" spans="1:10" ht="15" outlineLevel="1">
      <c r="A315" s="38" t="s">
        <v>613</v>
      </c>
      <c r="B315" s="55"/>
      <c r="C315" s="49"/>
      <c r="H315" s="39"/>
      <c r="I315" s="55"/>
      <c r="J315" s="49"/>
    </row>
    <row r="316" spans="1:10" ht="15" outlineLevel="1">
      <c r="A316" s="38" t="s">
        <v>614</v>
      </c>
      <c r="B316" s="55"/>
      <c r="C316" s="49"/>
      <c r="H316" s="39"/>
      <c r="I316" s="55"/>
      <c r="J316" s="49"/>
    </row>
    <row r="317" spans="1:10" ht="15" outlineLevel="1">
      <c r="A317" s="38" t="s">
        <v>615</v>
      </c>
      <c r="B317" s="55"/>
      <c r="C317" s="49"/>
      <c r="H317" s="39"/>
      <c r="I317" s="55"/>
      <c r="J317" s="49"/>
    </row>
    <row r="318" spans="1:10" ht="15" outlineLevel="1">
      <c r="A318" s="38" t="s">
        <v>616</v>
      </c>
      <c r="B318" s="55"/>
      <c r="C318" s="49"/>
      <c r="H318" s="39"/>
      <c r="I318" s="55"/>
      <c r="J318" s="49"/>
    </row>
    <row r="319" spans="1:13" ht="18.75">
      <c r="A319" s="51"/>
      <c r="B319" s="50" t="s">
        <v>185</v>
      </c>
      <c r="C319" s="51"/>
      <c r="D319" s="51"/>
      <c r="E319" s="51"/>
      <c r="F319" s="51"/>
      <c r="G319" s="52"/>
      <c r="H319" s="39"/>
      <c r="I319" s="46"/>
      <c r="J319" s="48"/>
      <c r="K319" s="48"/>
      <c r="L319" s="48"/>
      <c r="M319" s="48"/>
    </row>
    <row r="320" spans="1:13" ht="15" customHeight="1" outlineLevel="1">
      <c r="A320" s="59"/>
      <c r="B320" s="60" t="s">
        <v>617</v>
      </c>
      <c r="C320" s="59"/>
      <c r="D320" s="59"/>
      <c r="E320" s="61"/>
      <c r="F320" s="62"/>
      <c r="G320" s="62"/>
      <c r="H320" s="39"/>
      <c r="L320" s="39"/>
      <c r="M320" s="39"/>
    </row>
    <row r="321" spans="1:8" ht="15" outlineLevel="1">
      <c r="A321" s="38" t="s">
        <v>618</v>
      </c>
      <c r="B321" s="55" t="s">
        <v>619</v>
      </c>
      <c r="C321" s="55"/>
      <c r="H321" s="39"/>
    </row>
    <row r="322" spans="1:8" ht="15" outlineLevel="1">
      <c r="A322" s="38" t="s">
        <v>620</v>
      </c>
      <c r="B322" s="55" t="s">
        <v>621</v>
      </c>
      <c r="C322" s="55"/>
      <c r="H322" s="39"/>
    </row>
    <row r="323" spans="1:8" ht="15" outlineLevel="1">
      <c r="A323" s="38" t="s">
        <v>622</v>
      </c>
      <c r="B323" s="55" t="s">
        <v>623</v>
      </c>
      <c r="C323" s="87" t="s">
        <v>454</v>
      </c>
      <c r="H323" s="39"/>
    </row>
    <row r="324" spans="1:8" ht="15" outlineLevel="1">
      <c r="A324" s="38" t="s">
        <v>624</v>
      </c>
      <c r="B324" s="55" t="s">
        <v>625</v>
      </c>
      <c r="C324" s="95" t="s">
        <v>626</v>
      </c>
      <c r="H324" s="39"/>
    </row>
    <row r="325" spans="1:8" ht="15" outlineLevel="1">
      <c r="A325" s="38" t="s">
        <v>627</v>
      </c>
      <c r="B325" s="55" t="s">
        <v>628</v>
      </c>
      <c r="C325" s="87" t="s">
        <v>454</v>
      </c>
      <c r="H325" s="39"/>
    </row>
    <row r="326" spans="1:8" ht="15" outlineLevel="1">
      <c r="A326" s="38" t="s">
        <v>629</v>
      </c>
      <c r="B326" s="55" t="s">
        <v>630</v>
      </c>
      <c r="C326" s="95" t="s">
        <v>631</v>
      </c>
      <c r="H326" s="39"/>
    </row>
    <row r="327" spans="1:8" ht="15" outlineLevel="1">
      <c r="A327" s="38" t="s">
        <v>632</v>
      </c>
      <c r="B327" s="55" t="s">
        <v>633</v>
      </c>
      <c r="C327" s="87" t="s">
        <v>454</v>
      </c>
      <c r="H327" s="39"/>
    </row>
    <row r="328" spans="1:8" ht="15" outlineLevel="1">
      <c r="A328" s="38" t="s">
        <v>634</v>
      </c>
      <c r="B328" s="55" t="s">
        <v>635</v>
      </c>
      <c r="C328" s="87" t="s">
        <v>454</v>
      </c>
      <c r="H328" s="39"/>
    </row>
    <row r="329" spans="1:8" ht="15" outlineLevel="1">
      <c r="A329" s="38" t="s">
        <v>636</v>
      </c>
      <c r="B329" s="55" t="s">
        <v>637</v>
      </c>
      <c r="C329" s="87" t="s">
        <v>454</v>
      </c>
      <c r="H329" s="39"/>
    </row>
    <row r="330" spans="1:8" ht="30" outlineLevel="1">
      <c r="A330" s="38" t="s">
        <v>638</v>
      </c>
      <c r="B330" s="71" t="s">
        <v>639</v>
      </c>
      <c r="C330" s="58" t="s">
        <v>214</v>
      </c>
      <c r="H330" s="39"/>
    </row>
    <row r="331" spans="1:8" ht="15" outlineLevel="1">
      <c r="A331" s="38" t="s">
        <v>640</v>
      </c>
      <c r="B331" s="71" t="s">
        <v>639</v>
      </c>
      <c r="H331" s="39"/>
    </row>
    <row r="332" spans="1:8" ht="15" outlineLevel="1">
      <c r="A332" s="38" t="s">
        <v>641</v>
      </c>
      <c r="B332" s="71" t="s">
        <v>639</v>
      </c>
      <c r="H332" s="39"/>
    </row>
    <row r="333" spans="1:8" ht="15" outlineLevel="1">
      <c r="A333" s="38" t="s">
        <v>642</v>
      </c>
      <c r="B333" s="71" t="s">
        <v>639</v>
      </c>
      <c r="H333" s="39"/>
    </row>
    <row r="334" spans="1:8" ht="15" outlineLevel="1">
      <c r="A334" s="38" t="s">
        <v>643</v>
      </c>
      <c r="B334" s="71" t="s">
        <v>639</v>
      </c>
      <c r="H334" s="39"/>
    </row>
    <row r="335" spans="1:8" ht="15" outlineLevel="1">
      <c r="A335" s="38" t="s">
        <v>644</v>
      </c>
      <c r="B335" s="71" t="s">
        <v>639</v>
      </c>
      <c r="H335" s="39"/>
    </row>
    <row r="336" spans="1:8" ht="15" outlineLevel="1">
      <c r="A336" s="38" t="s">
        <v>645</v>
      </c>
      <c r="B336" s="71" t="s">
        <v>639</v>
      </c>
      <c r="H336" s="39"/>
    </row>
    <row r="337" spans="1:8" ht="15" outlineLevel="1">
      <c r="A337" s="38" t="s">
        <v>646</v>
      </c>
      <c r="B337" s="71" t="s">
        <v>639</v>
      </c>
      <c r="H337" s="39"/>
    </row>
    <row r="338" spans="1:8" ht="15" outlineLevel="1">
      <c r="A338" s="38" t="s">
        <v>647</v>
      </c>
      <c r="B338" s="71" t="s">
        <v>639</v>
      </c>
      <c r="H338" s="39"/>
    </row>
    <row r="339" spans="1:8" ht="15" outlineLevel="1">
      <c r="A339" s="38" t="s">
        <v>648</v>
      </c>
      <c r="B339" s="71" t="s">
        <v>639</v>
      </c>
      <c r="H339" s="39"/>
    </row>
    <row r="340" spans="1:8" ht="15" outlineLevel="1">
      <c r="A340" s="38" t="s">
        <v>649</v>
      </c>
      <c r="B340" s="71" t="s">
        <v>639</v>
      </c>
      <c r="H340" s="39"/>
    </row>
    <row r="341" spans="1:8" ht="15" outlineLevel="1">
      <c r="A341" s="38" t="s">
        <v>650</v>
      </c>
      <c r="B341" s="71" t="s">
        <v>639</v>
      </c>
      <c r="H341" s="39"/>
    </row>
    <row r="342" spans="1:8" ht="15" outlineLevel="1">
      <c r="A342" s="38" t="s">
        <v>651</v>
      </c>
      <c r="B342" s="71" t="s">
        <v>639</v>
      </c>
      <c r="H342" s="39"/>
    </row>
    <row r="343" spans="1:8" ht="15" outlineLevel="1">
      <c r="A343" s="38" t="s">
        <v>652</v>
      </c>
      <c r="B343" s="71" t="s">
        <v>639</v>
      </c>
      <c r="H343" s="39"/>
    </row>
    <row r="344" spans="1:8" ht="15" outlineLevel="1">
      <c r="A344" s="38" t="s">
        <v>653</v>
      </c>
      <c r="B344" s="71" t="s">
        <v>639</v>
      </c>
      <c r="H344" s="39"/>
    </row>
    <row r="345" spans="1:8" ht="15" outlineLevel="1">
      <c r="A345" s="38" t="s">
        <v>654</v>
      </c>
      <c r="B345" s="71" t="s">
        <v>639</v>
      </c>
      <c r="H345" s="39"/>
    </row>
    <row r="346" spans="1:8" ht="15" outlineLevel="1">
      <c r="A346" s="38" t="s">
        <v>655</v>
      </c>
      <c r="B346" s="71" t="s">
        <v>639</v>
      </c>
      <c r="H346" s="39"/>
    </row>
    <row r="347" spans="1:8" ht="15" outlineLevel="1">
      <c r="A347" s="38" t="s">
        <v>656</v>
      </c>
      <c r="B347" s="71" t="s">
        <v>639</v>
      </c>
      <c r="H347" s="39"/>
    </row>
    <row r="348" spans="1:8" ht="15" outlineLevel="1">
      <c r="A348" s="38" t="s">
        <v>657</v>
      </c>
      <c r="B348" s="71" t="s">
        <v>639</v>
      </c>
      <c r="H348" s="39"/>
    </row>
    <row r="349" spans="1:8" ht="15" outlineLevel="1">
      <c r="A349" s="38" t="s">
        <v>658</v>
      </c>
      <c r="B349" s="71" t="s">
        <v>639</v>
      </c>
      <c r="H349" s="39"/>
    </row>
    <row r="350" spans="1:8" ht="15" outlineLevel="1">
      <c r="A350" s="38" t="s">
        <v>659</v>
      </c>
      <c r="B350" s="71" t="s">
        <v>639</v>
      </c>
      <c r="H350" s="39"/>
    </row>
    <row r="351" spans="1:8" ht="15" outlineLevel="1">
      <c r="A351" s="38" t="s">
        <v>660</v>
      </c>
      <c r="B351" s="71" t="s">
        <v>639</v>
      </c>
      <c r="H351" s="39"/>
    </row>
    <row r="352" spans="1:8" ht="15" outlineLevel="1">
      <c r="A352" s="38" t="s">
        <v>661</v>
      </c>
      <c r="B352" s="71" t="s">
        <v>639</v>
      </c>
      <c r="H352" s="39"/>
    </row>
    <row r="353" spans="1:8" ht="15" outlineLevel="1">
      <c r="A353" s="38" t="s">
        <v>662</v>
      </c>
      <c r="B353" s="71" t="s">
        <v>639</v>
      </c>
      <c r="H353" s="39"/>
    </row>
    <row r="354" spans="1:8" ht="15" outlineLevel="1">
      <c r="A354" s="38" t="s">
        <v>663</v>
      </c>
      <c r="B354" s="71" t="s">
        <v>639</v>
      </c>
      <c r="H354" s="39"/>
    </row>
    <row r="355" spans="1:8" ht="15" outlineLevel="1">
      <c r="A355" s="38" t="s">
        <v>664</v>
      </c>
      <c r="B355" s="71" t="s">
        <v>639</v>
      </c>
      <c r="H355" s="39"/>
    </row>
    <row r="356" spans="1:8" ht="15" outlineLevel="1">
      <c r="A356" s="38" t="s">
        <v>665</v>
      </c>
      <c r="B356" s="71" t="s">
        <v>639</v>
      </c>
      <c r="H356" s="39"/>
    </row>
    <row r="357" spans="1:8" ht="15" outlineLevel="1">
      <c r="A357" s="38" t="s">
        <v>666</v>
      </c>
      <c r="B357" s="71" t="s">
        <v>639</v>
      </c>
      <c r="H357" s="39"/>
    </row>
    <row r="358" spans="1:8" ht="15" outlineLevel="1">
      <c r="A358" s="38" t="s">
        <v>667</v>
      </c>
      <c r="B358" s="71" t="s">
        <v>639</v>
      </c>
      <c r="H358" s="39"/>
    </row>
    <row r="359" spans="1:8" ht="15" outlineLevel="1">
      <c r="A359" s="38" t="s">
        <v>668</v>
      </c>
      <c r="B359" s="71" t="s">
        <v>639</v>
      </c>
      <c r="H359" s="39"/>
    </row>
    <row r="360" spans="1:8" ht="15" outlineLevel="1">
      <c r="A360" s="38" t="s">
        <v>669</v>
      </c>
      <c r="B360" s="71" t="s">
        <v>639</v>
      </c>
      <c r="H360" s="39"/>
    </row>
    <row r="361" spans="1:8" ht="15" outlineLevel="1">
      <c r="A361" s="38" t="s">
        <v>670</v>
      </c>
      <c r="B361" s="71" t="s">
        <v>639</v>
      </c>
      <c r="H361" s="39"/>
    </row>
    <row r="362" spans="1:8" ht="15" outlineLevel="1">
      <c r="A362" s="38" t="s">
        <v>671</v>
      </c>
      <c r="B362" s="71" t="s">
        <v>639</v>
      </c>
      <c r="H362" s="39"/>
    </row>
    <row r="363" spans="1:8" ht="15" outlineLevel="1">
      <c r="A363" s="38" t="s">
        <v>672</v>
      </c>
      <c r="B363" s="71" t="s">
        <v>639</v>
      </c>
      <c r="H363" s="39"/>
    </row>
    <row r="364" spans="1:8" ht="15" outlineLevel="1">
      <c r="A364" s="38" t="s">
        <v>673</v>
      </c>
      <c r="B364" s="71" t="s">
        <v>639</v>
      </c>
      <c r="H364" s="39"/>
    </row>
    <row r="365" spans="1:8" ht="15" outlineLevel="1">
      <c r="A365" s="38" t="s">
        <v>674</v>
      </c>
      <c r="B365" s="71" t="s">
        <v>639</v>
      </c>
      <c r="H365" s="39"/>
    </row>
    <row r="366" ht="15">
      <c r="H366" s="39"/>
    </row>
    <row r="367" ht="15">
      <c r="H367" s="39"/>
    </row>
    <row r="368" ht="15">
      <c r="H368" s="39"/>
    </row>
    <row r="369" ht="15">
      <c r="H369" s="39"/>
    </row>
    <row r="370" ht="15">
      <c r="H370" s="39"/>
    </row>
    <row r="371" ht="15">
      <c r="H371" s="39"/>
    </row>
    <row r="372" ht="15">
      <c r="H372" s="39"/>
    </row>
    <row r="373" ht="15">
      <c r="H373" s="39"/>
    </row>
    <row r="374" ht="15">
      <c r="H374" s="39"/>
    </row>
    <row r="375" ht="15">
      <c r="H375" s="39"/>
    </row>
    <row r="376" ht="15">
      <c r="H376" s="39"/>
    </row>
    <row r="377" ht="15">
      <c r="H377" s="39"/>
    </row>
    <row r="378" ht="15">
      <c r="H378" s="39"/>
    </row>
    <row r="379" ht="15">
      <c r="H379" s="39"/>
    </row>
    <row r="380" ht="15">
      <c r="H380" s="39"/>
    </row>
    <row r="381" ht="15">
      <c r="H381" s="39"/>
    </row>
    <row r="382" ht="15">
      <c r="H382" s="39"/>
    </row>
    <row r="383" ht="15">
      <c r="H383" s="39"/>
    </row>
    <row r="384" ht="15">
      <c r="H384" s="39"/>
    </row>
    <row r="385" ht="15">
      <c r="H385" s="39"/>
    </row>
    <row r="386" ht="15">
      <c r="H386" s="39"/>
    </row>
    <row r="387" ht="15">
      <c r="H387" s="39"/>
    </row>
    <row r="388" ht="15">
      <c r="H388" s="39"/>
    </row>
    <row r="389" ht="15">
      <c r="H389" s="39"/>
    </row>
    <row r="390" ht="15">
      <c r="H390" s="39"/>
    </row>
    <row r="391" ht="15">
      <c r="H391" s="39"/>
    </row>
    <row r="392" ht="15">
      <c r="H392" s="39"/>
    </row>
    <row r="393" ht="15">
      <c r="H393" s="39"/>
    </row>
    <row r="394" ht="15">
      <c r="H394" s="39"/>
    </row>
    <row r="395" ht="15">
      <c r="H395" s="39"/>
    </row>
    <row r="396" ht="15">
      <c r="H396" s="39"/>
    </row>
    <row r="397" ht="15">
      <c r="H397" s="39"/>
    </row>
    <row r="398" ht="15">
      <c r="H398" s="39"/>
    </row>
    <row r="399" ht="15">
      <c r="H399" s="39"/>
    </row>
    <row r="400" ht="15">
      <c r="H400" s="39"/>
    </row>
    <row r="401" ht="15">
      <c r="H401" s="39"/>
    </row>
    <row r="402" ht="15">
      <c r="H402" s="39"/>
    </row>
    <row r="403" ht="15">
      <c r="H403" s="39"/>
    </row>
    <row r="404" ht="15">
      <c r="H404" s="39"/>
    </row>
    <row r="405" ht="15">
      <c r="H405" s="39"/>
    </row>
    <row r="406" ht="15">
      <c r="H406" s="39"/>
    </row>
    <row r="407" ht="15">
      <c r="H407" s="39"/>
    </row>
    <row r="408" ht="15">
      <c r="H408" s="39"/>
    </row>
    <row r="409" ht="15">
      <c r="H409" s="39"/>
    </row>
    <row r="410" ht="15">
      <c r="H410" s="39"/>
    </row>
    <row r="411" ht="15">
      <c r="H411" s="39"/>
    </row>
    <row r="412" ht="15">
      <c r="H412" s="39"/>
    </row>
    <row r="413" ht="15">
      <c r="H413" s="39"/>
    </row>
  </sheetData>
  <sheetProtection sheet="1"/>
  <hyperlinks>
    <hyperlink ref="B6" location="'A. HTT General'!A13" display="1. Basic Facts"/>
    <hyperlink ref="B7" location="'A. HTT General'!A26" display="2. Regulatory Summary"/>
    <hyperlink ref="B8" location="'A. HTT General'!A36" display="3. General Cover Pool / Covered Bond Information"/>
    <hyperlink ref="B9" location="'A. HTT General'!A285" display="4. References to Capital Requirements Regulation (CRR) 129(7)"/>
    <hyperlink ref="B10" location="'A. HTT General'!A311" display="5. References to Capital Requirements Regulation (CRR) 129(1)"/>
    <hyperlink ref="B11" location="'A. HTT General'!A319" display="6. Other relevant information"/>
    <hyperlink ref="B27" r:id="rId1" display="UCITS Compliance (Y/N)"/>
    <hyperlink ref="B28" r:id="rId2" display="CRR Compliance (Y/N)"/>
    <hyperlink ref="B29" r:id="rId3" display="LCR status"/>
    <hyperlink ref="C29" r:id="rId4" display="https://www.coveredbondlabel.com/issuer/46/"/>
    <hyperlink ref="C16" r:id="rId5" display="http://www.crh-bonds.com/"/>
    <hyperlink ref="C229" r:id="rId6" display="https://www.coveredbondlabel.com/issuer/46/"/>
  </hyperlinks>
  <printOptions/>
  <pageMargins left="0.7083333333333334" right="0.7083333333333334" top="0.5958333333333333" bottom="0.7479166666666667" header="0.31527777777777777" footer="0.5118055555555555"/>
  <pageSetup horizontalDpi="600" verticalDpi="600" orientation="landscape" paperSize="9" scale="50" r:id="rId7"/>
</worksheet>
</file>

<file path=xl/worksheets/sheet3.xml><?xml version="1.0" encoding="utf-8"?>
<worksheet xmlns="http://schemas.openxmlformats.org/spreadsheetml/2006/main" xmlns:r="http://schemas.openxmlformats.org/officeDocument/2006/relationships">
  <sheetPr>
    <tabColor rgb="FFE36E00"/>
  </sheetPr>
  <dimension ref="A1:N393"/>
  <sheetViews>
    <sheetView zoomScale="80" zoomScaleNormal="80" zoomScalePageLayoutView="0" workbookViewId="0" topLeftCell="A1">
      <selection activeCell="A1" sqref="A1"/>
    </sheetView>
  </sheetViews>
  <sheetFormatPr defaultColWidth="8.8515625" defaultRowHeight="12.75" outlineLevelRow="1"/>
  <cols>
    <col min="1" max="1" width="14.00390625" style="87" customWidth="1"/>
    <col min="2" max="2" width="61.28125" style="87" customWidth="1"/>
    <col min="3" max="3" width="41.28125" style="87" customWidth="1"/>
    <col min="4" max="4" width="41.140625" style="87" customWidth="1"/>
    <col min="5" max="5" width="6.7109375" style="87" customWidth="1"/>
    <col min="6" max="6" width="41.8515625" style="87" customWidth="1"/>
    <col min="7" max="7" width="41.8515625" style="96" customWidth="1"/>
    <col min="8" max="16384" width="8.8515625" style="97" customWidth="1"/>
  </cols>
  <sheetData>
    <row r="1" spans="1:6" ht="31.5">
      <c r="A1" s="98" t="s">
        <v>675</v>
      </c>
      <c r="B1" s="98"/>
      <c r="C1" s="96"/>
      <c r="D1" s="96"/>
      <c r="E1" s="96"/>
      <c r="F1" s="99" t="s">
        <v>175</v>
      </c>
    </row>
    <row r="2" spans="1:6" ht="15">
      <c r="A2" s="96"/>
      <c r="B2" s="96"/>
      <c r="C2" s="96"/>
      <c r="D2" s="96"/>
      <c r="E2" s="96"/>
      <c r="F2" s="96"/>
    </row>
    <row r="3" spans="1:7" ht="18.75">
      <c r="A3" s="100"/>
      <c r="B3" s="101" t="s">
        <v>176</v>
      </c>
      <c r="C3" s="102" t="str">
        <f>'A. HTT General'!$C$3</f>
        <v>EUROS</v>
      </c>
      <c r="D3" s="100"/>
      <c r="E3" s="100"/>
      <c r="F3" s="96"/>
      <c r="G3" s="100"/>
    </row>
    <row r="5" spans="1:6" ht="18.75">
      <c r="A5" s="103"/>
      <c r="B5" s="104" t="s">
        <v>676</v>
      </c>
      <c r="C5" s="103"/>
      <c r="E5" s="105"/>
      <c r="F5" s="105"/>
    </row>
    <row r="6" ht="15">
      <c r="B6" s="600" t="s">
        <v>677</v>
      </c>
    </row>
    <row r="7" ht="15">
      <c r="B7" s="603" t="s">
        <v>678</v>
      </c>
    </row>
    <row r="8" ht="15">
      <c r="B8" s="604" t="s">
        <v>679</v>
      </c>
    </row>
    <row r="9" ht="15">
      <c r="B9" s="49"/>
    </row>
    <row r="10" spans="1:7" ht="37.5">
      <c r="A10" s="106" t="s">
        <v>186</v>
      </c>
      <c r="B10" s="106" t="s">
        <v>677</v>
      </c>
      <c r="C10" s="107"/>
      <c r="D10" s="107"/>
      <c r="E10" s="107"/>
      <c r="F10" s="107"/>
      <c r="G10" s="108"/>
    </row>
    <row r="11" spans="1:7" ht="15" customHeight="1">
      <c r="A11" s="109"/>
      <c r="B11" s="114" t="s">
        <v>680</v>
      </c>
      <c r="C11" s="109" t="s">
        <v>222</v>
      </c>
      <c r="D11" s="109"/>
      <c r="E11" s="109"/>
      <c r="F11" s="110" t="s">
        <v>681</v>
      </c>
      <c r="G11" s="110"/>
    </row>
    <row r="12" spans="1:6" ht="15">
      <c r="A12" s="87" t="s">
        <v>682</v>
      </c>
      <c r="B12" s="87" t="s">
        <v>683</v>
      </c>
      <c r="C12" s="80">
        <f>'A. HTT General'!$C$38</f>
        <v>39415</v>
      </c>
      <c r="F12" s="111">
        <f>IF($C$15=0,"",IF(C12="[for completion]","",C12/$C$15))</f>
        <v>1</v>
      </c>
    </row>
    <row r="13" spans="1:6" ht="15">
      <c r="A13" s="87" t="s">
        <v>684</v>
      </c>
      <c r="B13" s="87" t="s">
        <v>685</v>
      </c>
      <c r="C13" s="80">
        <v>0</v>
      </c>
      <c r="F13" s="111">
        <f>IF($C$15=0,"",IF(C13="[for completion]","",C13/$C$15))</f>
        <v>0</v>
      </c>
    </row>
    <row r="14" spans="1:6" ht="15">
      <c r="A14" s="87" t="s">
        <v>686</v>
      </c>
      <c r="B14" s="87" t="s">
        <v>261</v>
      </c>
      <c r="C14" s="80">
        <v>0</v>
      </c>
      <c r="F14" s="111">
        <f>IF($C$15=0,"",IF(C14="[for completion]","",C14/$C$15))</f>
        <v>0</v>
      </c>
    </row>
    <row r="15" spans="1:6" ht="15">
      <c r="A15" s="87" t="s">
        <v>687</v>
      </c>
      <c r="B15" s="112" t="s">
        <v>263</v>
      </c>
      <c r="C15" s="80">
        <f>SUM(C12:C14)</f>
        <v>39415</v>
      </c>
      <c r="F15" s="67">
        <f>SUM(F12:F14)</f>
        <v>1</v>
      </c>
    </row>
    <row r="16" spans="1:6" ht="15" outlineLevel="1">
      <c r="A16" s="87" t="s">
        <v>688</v>
      </c>
      <c r="B16" s="113" t="s">
        <v>689</v>
      </c>
      <c r="F16" s="111">
        <f aca="true" t="shared" si="0" ref="F16:F26">IF($C$15=0,"",IF(C16="[for completion]","",C16/$C$15))</f>
        <v>0</v>
      </c>
    </row>
    <row r="17" spans="1:6" ht="15" outlineLevel="1">
      <c r="A17" s="87" t="s">
        <v>690</v>
      </c>
      <c r="B17" s="113" t="s">
        <v>691</v>
      </c>
      <c r="F17" s="111">
        <f t="shared" si="0"/>
        <v>0</v>
      </c>
    </row>
    <row r="18" spans="1:6" ht="15" outlineLevel="1">
      <c r="A18" s="87" t="s">
        <v>692</v>
      </c>
      <c r="B18" s="113" t="s">
        <v>265</v>
      </c>
      <c r="F18" s="111">
        <f t="shared" si="0"/>
        <v>0</v>
      </c>
    </row>
    <row r="19" spans="1:6" ht="15" outlineLevel="1">
      <c r="A19" s="87" t="s">
        <v>693</v>
      </c>
      <c r="B19" s="113" t="s">
        <v>265</v>
      </c>
      <c r="F19" s="111">
        <f t="shared" si="0"/>
        <v>0</v>
      </c>
    </row>
    <row r="20" spans="1:6" ht="15" outlineLevel="1">
      <c r="A20" s="87" t="s">
        <v>694</v>
      </c>
      <c r="B20" s="113" t="s">
        <v>265</v>
      </c>
      <c r="F20" s="111">
        <f t="shared" si="0"/>
        <v>0</v>
      </c>
    </row>
    <row r="21" spans="1:6" ht="15" outlineLevel="1">
      <c r="A21" s="87" t="s">
        <v>695</v>
      </c>
      <c r="B21" s="113" t="s">
        <v>265</v>
      </c>
      <c r="F21" s="111">
        <f t="shared" si="0"/>
        <v>0</v>
      </c>
    </row>
    <row r="22" spans="1:6" ht="15" outlineLevel="1">
      <c r="A22" s="87" t="s">
        <v>696</v>
      </c>
      <c r="B22" s="113" t="s">
        <v>265</v>
      </c>
      <c r="F22" s="111">
        <f t="shared" si="0"/>
        <v>0</v>
      </c>
    </row>
    <row r="23" spans="1:6" ht="15" outlineLevel="1">
      <c r="A23" s="87" t="s">
        <v>697</v>
      </c>
      <c r="B23" s="113" t="s">
        <v>265</v>
      </c>
      <c r="F23" s="111">
        <f t="shared" si="0"/>
        <v>0</v>
      </c>
    </row>
    <row r="24" spans="1:6" ht="15" outlineLevel="1">
      <c r="A24" s="87" t="s">
        <v>698</v>
      </c>
      <c r="B24" s="113" t="s">
        <v>265</v>
      </c>
      <c r="F24" s="111">
        <f t="shared" si="0"/>
        <v>0</v>
      </c>
    </row>
    <row r="25" spans="1:6" ht="15" outlineLevel="1">
      <c r="A25" s="87" t="s">
        <v>699</v>
      </c>
      <c r="B25" s="113" t="s">
        <v>265</v>
      </c>
      <c r="F25" s="111">
        <f t="shared" si="0"/>
        <v>0</v>
      </c>
    </row>
    <row r="26" spans="1:6" ht="15" outlineLevel="1">
      <c r="A26" s="87" t="s">
        <v>700</v>
      </c>
      <c r="B26" s="113" t="s">
        <v>265</v>
      </c>
      <c r="C26" s="97"/>
      <c r="D26" s="97"/>
      <c r="E26" s="97"/>
      <c r="F26" s="111">
        <f t="shared" si="0"/>
        <v>0</v>
      </c>
    </row>
    <row r="27" spans="1:7" ht="15" customHeight="1">
      <c r="A27" s="109"/>
      <c r="B27" s="114" t="s">
        <v>701</v>
      </c>
      <c r="C27" s="109" t="s">
        <v>702</v>
      </c>
      <c r="D27" s="109" t="s">
        <v>703</v>
      </c>
      <c r="E27" s="115"/>
      <c r="F27" s="109" t="s">
        <v>704</v>
      </c>
      <c r="G27" s="110"/>
    </row>
    <row r="28" spans="1:6" ht="15">
      <c r="A28" s="87" t="s">
        <v>705</v>
      </c>
      <c r="B28" s="87" t="s">
        <v>706</v>
      </c>
      <c r="C28" s="63">
        <v>566897</v>
      </c>
      <c r="D28" s="80">
        <v>0</v>
      </c>
      <c r="F28" s="80">
        <f>C28+D28</f>
        <v>566897</v>
      </c>
    </row>
    <row r="29" spans="1:6" ht="15" outlineLevel="1">
      <c r="A29" s="87" t="s">
        <v>707</v>
      </c>
      <c r="B29" s="116" t="s">
        <v>708</v>
      </c>
      <c r="C29" s="117">
        <v>508848</v>
      </c>
      <c r="D29" s="80">
        <v>0</v>
      </c>
      <c r="F29" s="80">
        <f>C29+D29</f>
        <v>508848</v>
      </c>
    </row>
    <row r="30" spans="1:2" ht="15" outlineLevel="1">
      <c r="A30" s="87" t="s">
        <v>709</v>
      </c>
      <c r="B30" s="116" t="s">
        <v>710</v>
      </c>
    </row>
    <row r="31" spans="1:2" ht="15" outlineLevel="1">
      <c r="A31" s="87" t="s">
        <v>711</v>
      </c>
      <c r="B31" s="116"/>
    </row>
    <row r="32" spans="1:2" ht="15" outlineLevel="1">
      <c r="A32" s="87" t="s">
        <v>712</v>
      </c>
      <c r="B32" s="116"/>
    </row>
    <row r="33" spans="1:2" ht="15" outlineLevel="1">
      <c r="A33" s="87" t="s">
        <v>713</v>
      </c>
      <c r="B33" s="116"/>
    </row>
    <row r="34" spans="1:2" ht="15" outlineLevel="1">
      <c r="A34" s="87" t="s">
        <v>714</v>
      </c>
      <c r="B34" s="116"/>
    </row>
    <row r="35" spans="1:7" ht="15" customHeight="1">
      <c r="A35" s="109"/>
      <c r="B35" s="114" t="s">
        <v>715</v>
      </c>
      <c r="C35" s="109" t="s">
        <v>716</v>
      </c>
      <c r="D35" s="109" t="s">
        <v>717</v>
      </c>
      <c r="E35" s="115"/>
      <c r="F35" s="110" t="s">
        <v>681</v>
      </c>
      <c r="G35" s="110"/>
    </row>
    <row r="36" spans="1:6" ht="15">
      <c r="A36" s="87" t="s">
        <v>718</v>
      </c>
      <c r="B36" s="87" t="s">
        <v>719</v>
      </c>
      <c r="C36" s="118">
        <v>0.0004</v>
      </c>
      <c r="D36" s="119">
        <v>0</v>
      </c>
      <c r="F36" s="76">
        <f>C36+D36</f>
        <v>0.0004</v>
      </c>
    </row>
    <row r="37" spans="1:6" ht="15" outlineLevel="1">
      <c r="A37" s="87" t="s">
        <v>720</v>
      </c>
      <c r="C37" s="120"/>
      <c r="D37" s="120"/>
      <c r="F37" s="120"/>
    </row>
    <row r="38" spans="1:6" ht="15" outlineLevel="1">
      <c r="A38" s="87" t="s">
        <v>721</v>
      </c>
      <c r="C38" s="120"/>
      <c r="D38" s="120"/>
      <c r="F38" s="120"/>
    </row>
    <row r="39" spans="1:6" ht="15" outlineLevel="1">
      <c r="A39" s="87" t="s">
        <v>722</v>
      </c>
      <c r="C39" s="120"/>
      <c r="D39" s="120"/>
      <c r="F39" s="120"/>
    </row>
    <row r="40" spans="1:6" ht="15" outlineLevel="1">
      <c r="A40" s="87" t="s">
        <v>723</v>
      </c>
      <c r="C40" s="120"/>
      <c r="D40" s="120"/>
      <c r="F40" s="120"/>
    </row>
    <row r="41" spans="1:6" ht="15" outlineLevel="1">
      <c r="A41" s="87" t="s">
        <v>724</v>
      </c>
      <c r="C41" s="120"/>
      <c r="D41" s="120"/>
      <c r="F41" s="120"/>
    </row>
    <row r="42" spans="1:6" ht="15" outlineLevel="1">
      <c r="A42" s="87" t="s">
        <v>725</v>
      </c>
      <c r="C42" s="120"/>
      <c r="D42" s="120"/>
      <c r="F42" s="120"/>
    </row>
    <row r="43" spans="1:7" ht="15" customHeight="1">
      <c r="A43" s="109"/>
      <c r="B43" s="114" t="s">
        <v>726</v>
      </c>
      <c r="C43" s="109" t="s">
        <v>716</v>
      </c>
      <c r="D43" s="109" t="s">
        <v>717</v>
      </c>
      <c r="E43" s="115"/>
      <c r="F43" s="110" t="s">
        <v>681</v>
      </c>
      <c r="G43" s="110"/>
    </row>
    <row r="44" spans="1:7" ht="15">
      <c r="A44" s="87" t="s">
        <v>727</v>
      </c>
      <c r="B44" s="121" t="s">
        <v>728</v>
      </c>
      <c r="C44" s="122">
        <f>SUM(C45:C72)</f>
        <v>1</v>
      </c>
      <c r="D44" s="122">
        <f>SUM(D45:D72)</f>
        <v>0</v>
      </c>
      <c r="E44" s="120"/>
      <c r="F44" s="122">
        <f>SUM(F45:F72)</f>
        <v>1</v>
      </c>
      <c r="G44" s="87"/>
    </row>
    <row r="45" spans="1:7" ht="15">
      <c r="A45" s="87" t="s">
        <v>729</v>
      </c>
      <c r="B45" s="87" t="s">
        <v>730</v>
      </c>
      <c r="C45" s="120">
        <v>0</v>
      </c>
      <c r="D45" s="120">
        <v>0</v>
      </c>
      <c r="E45" s="120"/>
      <c r="F45" s="120">
        <f>C45+D45</f>
        <v>0</v>
      </c>
      <c r="G45" s="87"/>
    </row>
    <row r="46" spans="1:7" ht="15">
      <c r="A46" s="87" t="s">
        <v>731</v>
      </c>
      <c r="B46" s="87" t="s">
        <v>732</v>
      </c>
      <c r="C46" s="120">
        <v>0</v>
      </c>
      <c r="D46" s="120">
        <v>0</v>
      </c>
      <c r="E46" s="120"/>
      <c r="F46" s="120">
        <f aca="true" t="shared" si="1" ref="F46:F72">C46+D46</f>
        <v>0</v>
      </c>
      <c r="G46" s="87"/>
    </row>
    <row r="47" spans="1:7" ht="15">
      <c r="A47" s="87" t="s">
        <v>733</v>
      </c>
      <c r="B47" s="87" t="s">
        <v>734</v>
      </c>
      <c r="C47" s="120">
        <v>0</v>
      </c>
      <c r="D47" s="120">
        <v>0</v>
      </c>
      <c r="E47" s="120"/>
      <c r="F47" s="120">
        <f t="shared" si="1"/>
        <v>0</v>
      </c>
      <c r="G47" s="87"/>
    </row>
    <row r="48" spans="1:7" ht="15">
      <c r="A48" s="87" t="s">
        <v>735</v>
      </c>
      <c r="B48" s="87" t="s">
        <v>736</v>
      </c>
      <c r="C48" s="120">
        <v>0</v>
      </c>
      <c r="D48" s="120">
        <v>0</v>
      </c>
      <c r="E48" s="120"/>
      <c r="F48" s="120">
        <f t="shared" si="1"/>
        <v>0</v>
      </c>
      <c r="G48" s="87"/>
    </row>
    <row r="49" spans="1:7" ht="15">
      <c r="A49" s="87" t="s">
        <v>737</v>
      </c>
      <c r="B49" s="87" t="s">
        <v>738</v>
      </c>
      <c r="C49" s="120">
        <v>0</v>
      </c>
      <c r="D49" s="120">
        <v>0</v>
      </c>
      <c r="E49" s="120"/>
      <c r="F49" s="120">
        <f t="shared" si="1"/>
        <v>0</v>
      </c>
      <c r="G49" s="87"/>
    </row>
    <row r="50" spans="1:7" ht="15">
      <c r="A50" s="87" t="s">
        <v>739</v>
      </c>
      <c r="B50" s="87" t="s">
        <v>740</v>
      </c>
      <c r="C50" s="120">
        <v>0</v>
      </c>
      <c r="D50" s="120">
        <v>0</v>
      </c>
      <c r="E50" s="120"/>
      <c r="F50" s="120">
        <f t="shared" si="1"/>
        <v>0</v>
      </c>
      <c r="G50" s="87"/>
    </row>
    <row r="51" spans="1:7" ht="15">
      <c r="A51" s="87" t="s">
        <v>741</v>
      </c>
      <c r="B51" s="87" t="s">
        <v>742</v>
      </c>
      <c r="C51" s="120">
        <v>0</v>
      </c>
      <c r="D51" s="120">
        <v>0</v>
      </c>
      <c r="E51" s="120"/>
      <c r="F51" s="120">
        <f t="shared" si="1"/>
        <v>0</v>
      </c>
      <c r="G51" s="87"/>
    </row>
    <row r="52" spans="1:7" ht="15">
      <c r="A52" s="87" t="s">
        <v>743</v>
      </c>
      <c r="B52" s="87" t="s">
        <v>744</v>
      </c>
      <c r="C52" s="120">
        <v>0</v>
      </c>
      <c r="D52" s="120">
        <v>0</v>
      </c>
      <c r="E52" s="120"/>
      <c r="F52" s="120">
        <f t="shared" si="1"/>
        <v>0</v>
      </c>
      <c r="G52" s="87"/>
    </row>
    <row r="53" spans="1:7" ht="15">
      <c r="A53" s="87" t="s">
        <v>745</v>
      </c>
      <c r="B53" s="87" t="s">
        <v>746</v>
      </c>
      <c r="C53" s="120">
        <v>0</v>
      </c>
      <c r="D53" s="120">
        <v>0</v>
      </c>
      <c r="E53" s="120"/>
      <c r="F53" s="120">
        <f t="shared" si="1"/>
        <v>0</v>
      </c>
      <c r="G53" s="87"/>
    </row>
    <row r="54" spans="1:7" ht="15">
      <c r="A54" s="87" t="s">
        <v>747</v>
      </c>
      <c r="B54" s="87" t="s">
        <v>748</v>
      </c>
      <c r="C54" s="118">
        <v>1</v>
      </c>
      <c r="D54" s="120">
        <v>0</v>
      </c>
      <c r="E54" s="120"/>
      <c r="F54" s="120">
        <f t="shared" si="1"/>
        <v>1</v>
      </c>
      <c r="G54" s="87"/>
    </row>
    <row r="55" spans="1:7" ht="15">
      <c r="A55" s="87" t="s">
        <v>749</v>
      </c>
      <c r="B55" s="87" t="s">
        <v>750</v>
      </c>
      <c r="C55" s="120">
        <v>0</v>
      </c>
      <c r="D55" s="120">
        <v>0</v>
      </c>
      <c r="E55" s="120"/>
      <c r="F55" s="120">
        <f t="shared" si="1"/>
        <v>0</v>
      </c>
      <c r="G55" s="87"/>
    </row>
    <row r="56" spans="1:7" ht="15">
      <c r="A56" s="87" t="s">
        <v>751</v>
      </c>
      <c r="B56" s="87" t="s">
        <v>752</v>
      </c>
      <c r="C56" s="120">
        <v>0</v>
      </c>
      <c r="D56" s="120">
        <v>0</v>
      </c>
      <c r="E56" s="120"/>
      <c r="F56" s="120">
        <f t="shared" si="1"/>
        <v>0</v>
      </c>
      <c r="G56" s="87"/>
    </row>
    <row r="57" spans="1:7" ht="15">
      <c r="A57" s="87" t="s">
        <v>753</v>
      </c>
      <c r="B57" s="87" t="s">
        <v>754</v>
      </c>
      <c r="C57" s="120">
        <v>0</v>
      </c>
      <c r="D57" s="120">
        <v>0</v>
      </c>
      <c r="E57" s="120"/>
      <c r="F57" s="120">
        <f t="shared" si="1"/>
        <v>0</v>
      </c>
      <c r="G57" s="87"/>
    </row>
    <row r="58" spans="1:7" ht="15">
      <c r="A58" s="87" t="s">
        <v>755</v>
      </c>
      <c r="B58" s="87" t="s">
        <v>756</v>
      </c>
      <c r="C58" s="120">
        <v>0</v>
      </c>
      <c r="D58" s="120">
        <v>0</v>
      </c>
      <c r="E58" s="120"/>
      <c r="F58" s="120">
        <f t="shared" si="1"/>
        <v>0</v>
      </c>
      <c r="G58" s="87"/>
    </row>
    <row r="59" spans="1:7" ht="15">
      <c r="A59" s="87" t="s">
        <v>757</v>
      </c>
      <c r="B59" s="87" t="s">
        <v>758</v>
      </c>
      <c r="C59" s="120">
        <v>0</v>
      </c>
      <c r="D59" s="120">
        <v>0</v>
      </c>
      <c r="E59" s="120"/>
      <c r="F59" s="120">
        <f t="shared" si="1"/>
        <v>0</v>
      </c>
      <c r="G59" s="87"/>
    </row>
    <row r="60" spans="1:7" ht="15">
      <c r="A60" s="87" t="s">
        <v>759</v>
      </c>
      <c r="B60" s="87" t="s">
        <v>760</v>
      </c>
      <c r="C60" s="120">
        <v>0</v>
      </c>
      <c r="D60" s="120">
        <v>0</v>
      </c>
      <c r="E60" s="120"/>
      <c r="F60" s="120">
        <f t="shared" si="1"/>
        <v>0</v>
      </c>
      <c r="G60" s="87"/>
    </row>
    <row r="61" spans="1:7" ht="15">
      <c r="A61" s="87" t="s">
        <v>761</v>
      </c>
      <c r="B61" s="87" t="s">
        <v>762</v>
      </c>
      <c r="C61" s="120">
        <v>0</v>
      </c>
      <c r="D61" s="120">
        <v>0</v>
      </c>
      <c r="E61" s="120"/>
      <c r="F61" s="120">
        <f t="shared" si="1"/>
        <v>0</v>
      </c>
      <c r="G61" s="87"/>
    </row>
    <row r="62" spans="1:7" ht="15">
      <c r="A62" s="87" t="s">
        <v>763</v>
      </c>
      <c r="B62" s="87" t="s">
        <v>764</v>
      </c>
      <c r="C62" s="120">
        <v>0</v>
      </c>
      <c r="D62" s="120">
        <v>0</v>
      </c>
      <c r="E62" s="120"/>
      <c r="F62" s="120">
        <f t="shared" si="1"/>
        <v>0</v>
      </c>
      <c r="G62" s="87"/>
    </row>
    <row r="63" spans="1:7" ht="15">
      <c r="A63" s="87" t="s">
        <v>765</v>
      </c>
      <c r="B63" s="87" t="s">
        <v>766</v>
      </c>
      <c r="C63" s="120">
        <v>0</v>
      </c>
      <c r="D63" s="120">
        <v>0</v>
      </c>
      <c r="E63" s="120"/>
      <c r="F63" s="120">
        <f t="shared" si="1"/>
        <v>0</v>
      </c>
      <c r="G63" s="87"/>
    </row>
    <row r="64" spans="1:7" ht="15">
      <c r="A64" s="87" t="s">
        <v>767</v>
      </c>
      <c r="B64" s="87" t="s">
        <v>768</v>
      </c>
      <c r="C64" s="120">
        <v>0</v>
      </c>
      <c r="D64" s="120">
        <v>0</v>
      </c>
      <c r="E64" s="120"/>
      <c r="F64" s="120">
        <f t="shared" si="1"/>
        <v>0</v>
      </c>
      <c r="G64" s="87"/>
    </row>
    <row r="65" spans="1:7" ht="15">
      <c r="A65" s="87" t="s">
        <v>769</v>
      </c>
      <c r="B65" s="87" t="s">
        <v>770</v>
      </c>
      <c r="C65" s="120">
        <v>0</v>
      </c>
      <c r="D65" s="120">
        <v>0</v>
      </c>
      <c r="E65" s="120"/>
      <c r="F65" s="120">
        <f t="shared" si="1"/>
        <v>0</v>
      </c>
      <c r="G65" s="87"/>
    </row>
    <row r="66" spans="1:7" ht="15">
      <c r="A66" s="87" t="s">
        <v>771</v>
      </c>
      <c r="B66" s="87" t="s">
        <v>772</v>
      </c>
      <c r="C66" s="120">
        <v>0</v>
      </c>
      <c r="D66" s="120">
        <v>0</v>
      </c>
      <c r="E66" s="120"/>
      <c r="F66" s="120">
        <f t="shared" si="1"/>
        <v>0</v>
      </c>
      <c r="G66" s="87"/>
    </row>
    <row r="67" spans="1:7" ht="15">
      <c r="A67" s="87" t="s">
        <v>773</v>
      </c>
      <c r="B67" s="87" t="s">
        <v>774</v>
      </c>
      <c r="C67" s="120">
        <v>0</v>
      </c>
      <c r="D67" s="120">
        <v>0</v>
      </c>
      <c r="E67" s="120"/>
      <c r="F67" s="120">
        <f t="shared" si="1"/>
        <v>0</v>
      </c>
      <c r="G67" s="87"/>
    </row>
    <row r="68" spans="1:7" ht="15">
      <c r="A68" s="87" t="s">
        <v>775</v>
      </c>
      <c r="B68" s="87" t="s">
        <v>776</v>
      </c>
      <c r="C68" s="120">
        <v>0</v>
      </c>
      <c r="D68" s="120">
        <v>0</v>
      </c>
      <c r="E68" s="120"/>
      <c r="F68" s="120">
        <f t="shared" si="1"/>
        <v>0</v>
      </c>
      <c r="G68" s="87"/>
    </row>
    <row r="69" spans="1:7" ht="15">
      <c r="A69" s="87" t="s">
        <v>777</v>
      </c>
      <c r="B69" s="87" t="s">
        <v>778</v>
      </c>
      <c r="C69" s="120">
        <v>0</v>
      </c>
      <c r="D69" s="120">
        <v>0</v>
      </c>
      <c r="E69" s="120"/>
      <c r="F69" s="120">
        <f t="shared" si="1"/>
        <v>0</v>
      </c>
      <c r="G69" s="87"/>
    </row>
    <row r="70" spans="1:7" ht="15">
      <c r="A70" s="87" t="s">
        <v>779</v>
      </c>
      <c r="B70" s="87" t="s">
        <v>780</v>
      </c>
      <c r="C70" s="120">
        <v>0</v>
      </c>
      <c r="D70" s="120">
        <v>0</v>
      </c>
      <c r="E70" s="120"/>
      <c r="F70" s="120">
        <f t="shared" si="1"/>
        <v>0</v>
      </c>
      <c r="G70" s="87"/>
    </row>
    <row r="71" spans="1:7" ht="15">
      <c r="A71" s="87" t="s">
        <v>781</v>
      </c>
      <c r="B71" s="87" t="s">
        <v>782</v>
      </c>
      <c r="C71" s="120">
        <v>0</v>
      </c>
      <c r="D71" s="120">
        <v>0</v>
      </c>
      <c r="E71" s="120"/>
      <c r="F71" s="120">
        <f t="shared" si="1"/>
        <v>0</v>
      </c>
      <c r="G71" s="87"/>
    </row>
    <row r="72" spans="1:7" ht="15">
      <c r="A72" s="87" t="s">
        <v>783</v>
      </c>
      <c r="B72" s="87" t="s">
        <v>784</v>
      </c>
      <c r="C72" s="120">
        <v>0</v>
      </c>
      <c r="D72" s="120">
        <v>0</v>
      </c>
      <c r="E72" s="120"/>
      <c r="F72" s="120">
        <f t="shared" si="1"/>
        <v>0</v>
      </c>
      <c r="G72" s="87"/>
    </row>
    <row r="73" spans="1:7" ht="15">
      <c r="A73" s="87" t="s">
        <v>785</v>
      </c>
      <c r="B73" s="121" t="s">
        <v>460</v>
      </c>
      <c r="C73" s="122">
        <f>SUM(C74:C76)</f>
        <v>0</v>
      </c>
      <c r="D73" s="122">
        <f>SUM(D74:D76)</f>
        <v>0</v>
      </c>
      <c r="E73" s="120"/>
      <c r="F73" s="122">
        <f>SUM(F74:F76)</f>
        <v>0</v>
      </c>
      <c r="G73" s="87"/>
    </row>
    <row r="74" spans="1:7" ht="15">
      <c r="A74" s="87" t="s">
        <v>786</v>
      </c>
      <c r="B74" s="87" t="s">
        <v>787</v>
      </c>
      <c r="C74" s="120">
        <v>0</v>
      </c>
      <c r="D74" s="120">
        <v>0</v>
      </c>
      <c r="E74" s="120"/>
      <c r="F74" s="120">
        <f>C74+D74</f>
        <v>0</v>
      </c>
      <c r="G74" s="87"/>
    </row>
    <row r="75" spans="1:7" ht="15">
      <c r="A75" s="87" t="s">
        <v>788</v>
      </c>
      <c r="B75" s="87" t="s">
        <v>789</v>
      </c>
      <c r="C75" s="120">
        <v>0</v>
      </c>
      <c r="D75" s="120">
        <v>0</v>
      </c>
      <c r="E75" s="120"/>
      <c r="F75" s="120">
        <f>C75+D75</f>
        <v>0</v>
      </c>
      <c r="G75" s="87"/>
    </row>
    <row r="76" spans="1:7" ht="15">
      <c r="A76" s="87">
        <v>2</v>
      </c>
      <c r="B76" s="87" t="s">
        <v>790</v>
      </c>
      <c r="C76" s="120">
        <v>0</v>
      </c>
      <c r="D76" s="120">
        <v>0</v>
      </c>
      <c r="E76" s="120"/>
      <c r="F76" s="120">
        <f>C76+D76</f>
        <v>0</v>
      </c>
      <c r="G76" s="87"/>
    </row>
    <row r="77" spans="1:7" ht="15">
      <c r="A77" s="87" t="s">
        <v>791</v>
      </c>
      <c r="B77" s="121" t="s">
        <v>261</v>
      </c>
      <c r="C77" s="122">
        <f>SUM(C78:C87)</f>
        <v>0</v>
      </c>
      <c r="D77" s="122">
        <f>SUM(D78:D87)</f>
        <v>0</v>
      </c>
      <c r="E77" s="120"/>
      <c r="F77" s="122">
        <f>SUM(F78:F87)</f>
        <v>0</v>
      </c>
      <c r="G77" s="87"/>
    </row>
    <row r="78" spans="1:7" ht="15">
      <c r="A78" s="87" t="s">
        <v>792</v>
      </c>
      <c r="B78" s="87" t="s">
        <v>462</v>
      </c>
      <c r="C78" s="120">
        <v>0</v>
      </c>
      <c r="D78" s="120">
        <v>0</v>
      </c>
      <c r="E78" s="120"/>
      <c r="F78" s="120">
        <f>D78+C78</f>
        <v>0</v>
      </c>
      <c r="G78" s="87"/>
    </row>
    <row r="79" spans="1:7" ht="15">
      <c r="A79" s="87" t="s">
        <v>793</v>
      </c>
      <c r="B79" s="87" t="s">
        <v>464</v>
      </c>
      <c r="C79" s="120">
        <v>0</v>
      </c>
      <c r="D79" s="120">
        <v>0</v>
      </c>
      <c r="E79" s="120"/>
      <c r="F79" s="120">
        <f aca="true" t="shared" si="2" ref="F79:F87">D79+C79</f>
        <v>0</v>
      </c>
      <c r="G79" s="87"/>
    </row>
    <row r="80" spans="1:7" ht="15">
      <c r="A80" s="87" t="s">
        <v>794</v>
      </c>
      <c r="B80" s="87" t="s">
        <v>466</v>
      </c>
      <c r="C80" s="120">
        <v>0</v>
      </c>
      <c r="D80" s="120">
        <v>0</v>
      </c>
      <c r="E80" s="120"/>
      <c r="F80" s="120">
        <f t="shared" si="2"/>
        <v>0</v>
      </c>
      <c r="G80" s="87"/>
    </row>
    <row r="81" spans="1:7" ht="15">
      <c r="A81" s="87" t="s">
        <v>795</v>
      </c>
      <c r="B81" s="87" t="s">
        <v>468</v>
      </c>
      <c r="C81" s="120">
        <v>0</v>
      </c>
      <c r="D81" s="120">
        <v>0</v>
      </c>
      <c r="E81" s="120"/>
      <c r="F81" s="120">
        <f t="shared" si="2"/>
        <v>0</v>
      </c>
      <c r="G81" s="87"/>
    </row>
    <row r="82" spans="1:7" ht="15">
      <c r="A82" s="87" t="s">
        <v>796</v>
      </c>
      <c r="B82" s="87" t="s">
        <v>470</v>
      </c>
      <c r="C82" s="120">
        <v>0</v>
      </c>
      <c r="D82" s="120">
        <v>0</v>
      </c>
      <c r="E82" s="120"/>
      <c r="F82" s="120">
        <f t="shared" si="2"/>
        <v>0</v>
      </c>
      <c r="G82" s="87"/>
    </row>
    <row r="83" spans="1:7" ht="15">
      <c r="A83" s="87" t="s">
        <v>797</v>
      </c>
      <c r="B83" s="87" t="s">
        <v>472</v>
      </c>
      <c r="C83" s="120">
        <v>0</v>
      </c>
      <c r="D83" s="120">
        <v>0</v>
      </c>
      <c r="E83" s="120"/>
      <c r="F83" s="120">
        <f t="shared" si="2"/>
        <v>0</v>
      </c>
      <c r="G83" s="87"/>
    </row>
    <row r="84" spans="1:7" ht="15">
      <c r="A84" s="87" t="s">
        <v>798</v>
      </c>
      <c r="B84" s="87" t="s">
        <v>474</v>
      </c>
      <c r="C84" s="120">
        <v>0</v>
      </c>
      <c r="D84" s="120">
        <v>0</v>
      </c>
      <c r="E84" s="120"/>
      <c r="F84" s="120">
        <f t="shared" si="2"/>
        <v>0</v>
      </c>
      <c r="G84" s="87"/>
    </row>
    <row r="85" spans="1:7" ht="15">
      <c r="A85" s="87" t="s">
        <v>799</v>
      </c>
      <c r="B85" s="87" t="s">
        <v>476</v>
      </c>
      <c r="C85" s="120">
        <v>0</v>
      </c>
      <c r="D85" s="120">
        <v>0</v>
      </c>
      <c r="E85" s="120"/>
      <c r="F85" s="120">
        <f t="shared" si="2"/>
        <v>0</v>
      </c>
      <c r="G85" s="87"/>
    </row>
    <row r="86" spans="1:7" ht="15">
      <c r="A86" s="87" t="s">
        <v>800</v>
      </c>
      <c r="B86" s="87" t="s">
        <v>478</v>
      </c>
      <c r="C86" s="120">
        <v>0</v>
      </c>
      <c r="D86" s="120">
        <v>0</v>
      </c>
      <c r="E86" s="120"/>
      <c r="F86" s="120">
        <f t="shared" si="2"/>
        <v>0</v>
      </c>
      <c r="G86" s="87"/>
    </row>
    <row r="87" spans="1:7" ht="15">
      <c r="A87" s="87" t="s">
        <v>801</v>
      </c>
      <c r="B87" s="87" t="s">
        <v>261</v>
      </c>
      <c r="C87" s="120">
        <v>0</v>
      </c>
      <c r="D87" s="120">
        <v>0</v>
      </c>
      <c r="E87" s="120"/>
      <c r="F87" s="120">
        <f t="shared" si="2"/>
        <v>0</v>
      </c>
      <c r="G87" s="87"/>
    </row>
    <row r="88" spans="1:7" ht="15" outlineLevel="1">
      <c r="A88" s="87" t="s">
        <v>802</v>
      </c>
      <c r="B88" s="113" t="s">
        <v>265</v>
      </c>
      <c r="C88" s="120"/>
      <c r="D88" s="120"/>
      <c r="E88" s="120"/>
      <c r="F88" s="120"/>
      <c r="G88" s="87"/>
    </row>
    <row r="89" spans="1:7" ht="15" outlineLevel="1">
      <c r="A89" s="87" t="s">
        <v>803</v>
      </c>
      <c r="B89" s="113" t="s">
        <v>265</v>
      </c>
      <c r="C89" s="120"/>
      <c r="D89" s="120"/>
      <c r="E89" s="120"/>
      <c r="F89" s="120"/>
      <c r="G89" s="87"/>
    </row>
    <row r="90" spans="1:7" ht="15" outlineLevel="1">
      <c r="A90" s="87" t="s">
        <v>804</v>
      </c>
      <c r="B90" s="113" t="s">
        <v>265</v>
      </c>
      <c r="C90" s="120"/>
      <c r="D90" s="120"/>
      <c r="E90" s="120"/>
      <c r="F90" s="120"/>
      <c r="G90" s="87"/>
    </row>
    <row r="91" spans="1:7" ht="15" outlineLevel="1">
      <c r="A91" s="87" t="s">
        <v>805</v>
      </c>
      <c r="B91" s="113" t="s">
        <v>265</v>
      </c>
      <c r="C91" s="120"/>
      <c r="D91" s="120"/>
      <c r="E91" s="120"/>
      <c r="F91" s="120"/>
      <c r="G91" s="87"/>
    </row>
    <row r="92" spans="1:7" ht="15" outlineLevel="1">
      <c r="A92" s="87" t="s">
        <v>806</v>
      </c>
      <c r="B92" s="113" t="s">
        <v>265</v>
      </c>
      <c r="C92" s="120"/>
      <c r="D92" s="120"/>
      <c r="E92" s="120"/>
      <c r="F92" s="120"/>
      <c r="G92" s="87"/>
    </row>
    <row r="93" spans="1:7" ht="15" outlineLevel="1">
      <c r="A93" s="87" t="s">
        <v>807</v>
      </c>
      <c r="B93" s="113" t="s">
        <v>265</v>
      </c>
      <c r="C93" s="120"/>
      <c r="D93" s="120"/>
      <c r="E93" s="120"/>
      <c r="F93" s="120"/>
      <c r="G93" s="87"/>
    </row>
    <row r="94" spans="1:7" ht="15" outlineLevel="1">
      <c r="A94" s="87" t="s">
        <v>808</v>
      </c>
      <c r="B94" s="113" t="s">
        <v>265</v>
      </c>
      <c r="C94" s="120"/>
      <c r="D94" s="120"/>
      <c r="E94" s="120"/>
      <c r="F94" s="120"/>
      <c r="G94" s="87"/>
    </row>
    <row r="95" spans="1:7" ht="15" outlineLevel="1">
      <c r="A95" s="87" t="s">
        <v>809</v>
      </c>
      <c r="B95" s="113" t="s">
        <v>265</v>
      </c>
      <c r="C95" s="120"/>
      <c r="D95" s="120"/>
      <c r="E95" s="120"/>
      <c r="F95" s="120"/>
      <c r="G95" s="87"/>
    </row>
    <row r="96" spans="1:7" ht="15" outlineLevel="1">
      <c r="A96" s="87" t="s">
        <v>810</v>
      </c>
      <c r="B96" s="113" t="s">
        <v>265</v>
      </c>
      <c r="C96" s="120"/>
      <c r="D96" s="120"/>
      <c r="E96" s="120"/>
      <c r="F96" s="120"/>
      <c r="G96" s="87"/>
    </row>
    <row r="97" spans="1:7" ht="15" outlineLevel="1">
      <c r="A97" s="87" t="s">
        <v>811</v>
      </c>
      <c r="B97" s="113" t="s">
        <v>265</v>
      </c>
      <c r="C97" s="120"/>
      <c r="D97" s="120"/>
      <c r="E97" s="120"/>
      <c r="F97" s="120"/>
      <c r="G97" s="87"/>
    </row>
    <row r="98" spans="1:7" ht="15" customHeight="1">
      <c r="A98" s="109"/>
      <c r="B98" s="114" t="s">
        <v>812</v>
      </c>
      <c r="C98" s="109" t="s">
        <v>716</v>
      </c>
      <c r="D98" s="109" t="s">
        <v>717</v>
      </c>
      <c r="E98" s="115"/>
      <c r="F98" s="110" t="s">
        <v>681</v>
      </c>
      <c r="G98" s="110"/>
    </row>
    <row r="99" spans="1:7" ht="15">
      <c r="A99" s="87" t="s">
        <v>813</v>
      </c>
      <c r="B99" s="87" t="s">
        <v>814</v>
      </c>
      <c r="C99" s="123">
        <v>0.138</v>
      </c>
      <c r="D99" s="120">
        <v>0</v>
      </c>
      <c r="E99" s="120"/>
      <c r="F99" s="120">
        <f>D99+C99</f>
        <v>0.138</v>
      </c>
      <c r="G99" s="87"/>
    </row>
    <row r="100" spans="1:7" ht="15">
      <c r="A100" s="87" t="s">
        <v>815</v>
      </c>
      <c r="B100" s="87" t="s">
        <v>816</v>
      </c>
      <c r="C100" s="123">
        <v>0.036</v>
      </c>
      <c r="D100" s="120">
        <v>0</v>
      </c>
      <c r="E100" s="120"/>
      <c r="F100" s="120">
        <f aca="true" t="shared" si="3" ref="F100:F114">D100+C100</f>
        <v>0.036</v>
      </c>
      <c r="G100" s="87"/>
    </row>
    <row r="101" spans="1:7" ht="15">
      <c r="A101" s="87" t="s">
        <v>817</v>
      </c>
      <c r="B101" s="87" t="s">
        <v>818</v>
      </c>
      <c r="C101" s="123">
        <v>0.036</v>
      </c>
      <c r="D101" s="120">
        <v>0</v>
      </c>
      <c r="E101" s="120"/>
      <c r="F101" s="120">
        <f t="shared" si="3"/>
        <v>0.036</v>
      </c>
      <c r="G101" s="87"/>
    </row>
    <row r="102" spans="1:7" ht="15">
      <c r="A102" s="87" t="s">
        <v>819</v>
      </c>
      <c r="B102" s="87" t="s">
        <v>820</v>
      </c>
      <c r="C102" s="123">
        <v>0.007</v>
      </c>
      <c r="D102" s="120">
        <v>0</v>
      </c>
      <c r="E102" s="120"/>
      <c r="F102" s="120">
        <f t="shared" si="3"/>
        <v>0.007</v>
      </c>
      <c r="G102" s="87"/>
    </row>
    <row r="103" spans="1:7" ht="15">
      <c r="A103" s="87" t="s">
        <v>821</v>
      </c>
      <c r="B103" s="87" t="s">
        <v>822</v>
      </c>
      <c r="C103" s="123">
        <v>0.033</v>
      </c>
      <c r="D103" s="120">
        <v>0</v>
      </c>
      <c r="E103" s="120"/>
      <c r="F103" s="120">
        <f t="shared" si="3"/>
        <v>0.033</v>
      </c>
      <c r="G103" s="87"/>
    </row>
    <row r="104" spans="1:7" ht="15">
      <c r="A104" s="87" t="s">
        <v>823</v>
      </c>
      <c r="B104" s="87" t="s">
        <v>824</v>
      </c>
      <c r="C104" s="123">
        <v>0.01</v>
      </c>
      <c r="D104" s="120">
        <v>0</v>
      </c>
      <c r="E104" s="120"/>
      <c r="F104" s="120">
        <f t="shared" si="3"/>
        <v>0.01</v>
      </c>
      <c r="G104" s="87"/>
    </row>
    <row r="105" spans="1:7" ht="15">
      <c r="A105" s="87" t="s">
        <v>825</v>
      </c>
      <c r="B105" s="87" t="s">
        <v>826</v>
      </c>
      <c r="C105" s="123">
        <v>0.081</v>
      </c>
      <c r="D105" s="120">
        <v>0</v>
      </c>
      <c r="E105" s="120"/>
      <c r="F105" s="120">
        <f t="shared" si="3"/>
        <v>0.081</v>
      </c>
      <c r="G105" s="87"/>
    </row>
    <row r="106" spans="1:7" ht="15">
      <c r="A106" s="87" t="s">
        <v>827</v>
      </c>
      <c r="B106" s="87" t="s">
        <v>828</v>
      </c>
      <c r="C106" s="123">
        <v>0.104</v>
      </c>
      <c r="D106" s="120">
        <v>0</v>
      </c>
      <c r="E106" s="120"/>
      <c r="F106" s="120">
        <f t="shared" si="3"/>
        <v>0.104</v>
      </c>
      <c r="G106" s="87"/>
    </row>
    <row r="107" spans="1:7" ht="15">
      <c r="A107" s="87" t="s">
        <v>829</v>
      </c>
      <c r="B107" s="87" t="s">
        <v>830</v>
      </c>
      <c r="C107" s="123">
        <v>0.219</v>
      </c>
      <c r="D107" s="120">
        <v>0</v>
      </c>
      <c r="E107" s="120"/>
      <c r="F107" s="120">
        <f t="shared" si="3"/>
        <v>0.219</v>
      </c>
      <c r="G107" s="87"/>
    </row>
    <row r="108" spans="1:7" ht="15">
      <c r="A108" s="87" t="s">
        <v>831</v>
      </c>
      <c r="B108" s="87" t="s">
        <v>832</v>
      </c>
      <c r="C108" s="123">
        <v>0.073</v>
      </c>
      <c r="D108" s="120">
        <v>0</v>
      </c>
      <c r="E108" s="120"/>
      <c r="F108" s="120">
        <f t="shared" si="3"/>
        <v>0.073</v>
      </c>
      <c r="G108" s="87"/>
    </row>
    <row r="109" spans="1:7" ht="15">
      <c r="A109" s="87" t="s">
        <v>833</v>
      </c>
      <c r="B109" s="87" t="s">
        <v>834</v>
      </c>
      <c r="C109" s="123">
        <v>0.044</v>
      </c>
      <c r="D109" s="120">
        <v>0</v>
      </c>
      <c r="E109" s="120"/>
      <c r="F109" s="120">
        <f t="shared" si="3"/>
        <v>0.044</v>
      </c>
      <c r="G109" s="87"/>
    </row>
    <row r="110" spans="1:7" ht="15">
      <c r="A110" s="87" t="s">
        <v>835</v>
      </c>
      <c r="B110" s="87" t="s">
        <v>836</v>
      </c>
      <c r="C110" s="123">
        <v>0.069</v>
      </c>
      <c r="D110" s="120">
        <v>0</v>
      </c>
      <c r="E110" s="120"/>
      <c r="F110" s="120">
        <f t="shared" si="3"/>
        <v>0.069</v>
      </c>
      <c r="G110" s="87"/>
    </row>
    <row r="111" spans="1:7" ht="15">
      <c r="A111" s="87" t="s">
        <v>837</v>
      </c>
      <c r="B111" s="87" t="s">
        <v>838</v>
      </c>
      <c r="C111" s="123">
        <v>0.08</v>
      </c>
      <c r="D111" s="120">
        <v>0</v>
      </c>
      <c r="E111" s="120"/>
      <c r="F111" s="120">
        <f t="shared" si="3"/>
        <v>0.08</v>
      </c>
      <c r="G111" s="87"/>
    </row>
    <row r="112" spans="1:7" ht="15">
      <c r="A112" s="87" t="s">
        <v>839</v>
      </c>
      <c r="B112" s="87" t="s">
        <v>840</v>
      </c>
      <c r="C112" s="123">
        <v>0.057</v>
      </c>
      <c r="D112" s="120">
        <v>0</v>
      </c>
      <c r="E112" s="120"/>
      <c r="F112" s="120">
        <f t="shared" si="3"/>
        <v>0.057</v>
      </c>
      <c r="G112" s="87"/>
    </row>
    <row r="113" spans="1:7" ht="15">
      <c r="A113" s="87" t="s">
        <v>841</v>
      </c>
      <c r="B113" s="87" t="s">
        <v>842</v>
      </c>
      <c r="C113" s="123">
        <v>0</v>
      </c>
      <c r="D113" s="120">
        <v>0</v>
      </c>
      <c r="E113" s="120"/>
      <c r="F113" s="120">
        <f t="shared" si="3"/>
        <v>0</v>
      </c>
      <c r="G113" s="87"/>
    </row>
    <row r="114" spans="1:7" ht="15">
      <c r="A114" s="87" t="s">
        <v>843</v>
      </c>
      <c r="B114" s="87" t="s">
        <v>844</v>
      </c>
      <c r="C114" s="123">
        <v>0.013</v>
      </c>
      <c r="D114" s="120">
        <v>0</v>
      </c>
      <c r="E114" s="120"/>
      <c r="F114" s="120">
        <f t="shared" si="3"/>
        <v>0.013</v>
      </c>
      <c r="G114" s="87"/>
    </row>
    <row r="115" spans="1:7" ht="15">
      <c r="A115" s="87" t="s">
        <v>845</v>
      </c>
      <c r="B115" s="87" t="s">
        <v>846</v>
      </c>
      <c r="C115" s="120" t="s">
        <v>847</v>
      </c>
      <c r="D115" s="120" t="s">
        <v>847</v>
      </c>
      <c r="E115" s="120"/>
      <c r="F115" s="120" t="s">
        <v>847</v>
      </c>
      <c r="G115" s="87"/>
    </row>
    <row r="116" spans="1:7" ht="15">
      <c r="A116" s="87" t="s">
        <v>848</v>
      </c>
      <c r="B116" s="87" t="s">
        <v>846</v>
      </c>
      <c r="C116" s="120" t="s">
        <v>847</v>
      </c>
      <c r="D116" s="120" t="s">
        <v>847</v>
      </c>
      <c r="E116" s="120"/>
      <c r="F116" s="120" t="s">
        <v>847</v>
      </c>
      <c r="G116" s="87"/>
    </row>
    <row r="117" spans="1:7" ht="15">
      <c r="A117" s="87" t="s">
        <v>849</v>
      </c>
      <c r="B117" s="87" t="s">
        <v>846</v>
      </c>
      <c r="C117" s="120" t="s">
        <v>847</v>
      </c>
      <c r="D117" s="120" t="s">
        <v>847</v>
      </c>
      <c r="E117" s="120"/>
      <c r="F117" s="120" t="s">
        <v>847</v>
      </c>
      <c r="G117" s="87"/>
    </row>
    <row r="118" spans="1:7" ht="15">
      <c r="A118" s="87" t="s">
        <v>850</v>
      </c>
      <c r="B118" s="87" t="s">
        <v>846</v>
      </c>
      <c r="C118" s="120" t="s">
        <v>847</v>
      </c>
      <c r="D118" s="120" t="s">
        <v>847</v>
      </c>
      <c r="E118" s="120"/>
      <c r="F118" s="120" t="s">
        <v>847</v>
      </c>
      <c r="G118" s="87"/>
    </row>
    <row r="119" spans="1:7" ht="15">
      <c r="A119" s="87" t="s">
        <v>851</v>
      </c>
      <c r="B119" s="87" t="s">
        <v>846</v>
      </c>
      <c r="C119" s="120" t="s">
        <v>847</v>
      </c>
      <c r="D119" s="120" t="s">
        <v>847</v>
      </c>
      <c r="E119" s="120"/>
      <c r="F119" s="120" t="s">
        <v>847</v>
      </c>
      <c r="G119" s="87"/>
    </row>
    <row r="120" spans="1:7" ht="15">
      <c r="A120" s="87" t="s">
        <v>852</v>
      </c>
      <c r="B120" s="87" t="s">
        <v>846</v>
      </c>
      <c r="C120" s="120" t="s">
        <v>847</v>
      </c>
      <c r="D120" s="120" t="s">
        <v>847</v>
      </c>
      <c r="E120" s="120"/>
      <c r="F120" s="120" t="s">
        <v>847</v>
      </c>
      <c r="G120" s="87"/>
    </row>
    <row r="121" spans="1:7" ht="15">
      <c r="A121" s="87" t="s">
        <v>853</v>
      </c>
      <c r="B121" s="87" t="s">
        <v>846</v>
      </c>
      <c r="C121" s="120" t="s">
        <v>847</v>
      </c>
      <c r="D121" s="120" t="s">
        <v>847</v>
      </c>
      <c r="E121" s="120"/>
      <c r="F121" s="120" t="s">
        <v>847</v>
      </c>
      <c r="G121" s="87"/>
    </row>
    <row r="122" spans="1:7" ht="15">
      <c r="A122" s="87" t="s">
        <v>854</v>
      </c>
      <c r="B122" s="87" t="s">
        <v>846</v>
      </c>
      <c r="C122" s="120" t="s">
        <v>847</v>
      </c>
      <c r="D122" s="120" t="s">
        <v>847</v>
      </c>
      <c r="E122" s="120"/>
      <c r="F122" s="120" t="s">
        <v>847</v>
      </c>
      <c r="G122" s="87"/>
    </row>
    <row r="123" spans="1:7" ht="15">
      <c r="A123" s="87" t="s">
        <v>855</v>
      </c>
      <c r="B123" s="87" t="s">
        <v>846</v>
      </c>
      <c r="C123" s="120" t="s">
        <v>847</v>
      </c>
      <c r="D123" s="120" t="s">
        <v>847</v>
      </c>
      <c r="E123" s="120"/>
      <c r="F123" s="120" t="s">
        <v>847</v>
      </c>
      <c r="G123" s="87"/>
    </row>
    <row r="124" spans="1:7" ht="15">
      <c r="A124" s="87" t="s">
        <v>856</v>
      </c>
      <c r="B124" s="87" t="s">
        <v>846</v>
      </c>
      <c r="C124" s="120" t="s">
        <v>847</v>
      </c>
      <c r="D124" s="120" t="s">
        <v>847</v>
      </c>
      <c r="E124" s="120"/>
      <c r="F124" s="120" t="s">
        <v>847</v>
      </c>
      <c r="G124" s="87"/>
    </row>
    <row r="125" spans="1:7" ht="15">
      <c r="A125" s="87" t="s">
        <v>857</v>
      </c>
      <c r="B125" s="87" t="s">
        <v>846</v>
      </c>
      <c r="C125" s="120" t="s">
        <v>847</v>
      </c>
      <c r="D125" s="120" t="s">
        <v>847</v>
      </c>
      <c r="E125" s="120"/>
      <c r="F125" s="120" t="s">
        <v>847</v>
      </c>
      <c r="G125" s="87"/>
    </row>
    <row r="126" spans="1:7" ht="15">
      <c r="A126" s="87" t="s">
        <v>858</v>
      </c>
      <c r="B126" s="87" t="s">
        <v>846</v>
      </c>
      <c r="C126" s="120" t="s">
        <v>847</v>
      </c>
      <c r="D126" s="120" t="s">
        <v>847</v>
      </c>
      <c r="E126" s="120"/>
      <c r="F126" s="120" t="s">
        <v>847</v>
      </c>
      <c r="G126" s="87"/>
    </row>
    <row r="127" spans="1:7" ht="15">
      <c r="A127" s="87" t="s">
        <v>859</v>
      </c>
      <c r="B127" s="87" t="s">
        <v>846</v>
      </c>
      <c r="C127" s="120" t="s">
        <v>847</v>
      </c>
      <c r="D127" s="120" t="s">
        <v>847</v>
      </c>
      <c r="E127" s="120"/>
      <c r="F127" s="120" t="s">
        <v>847</v>
      </c>
      <c r="G127" s="87"/>
    </row>
    <row r="128" spans="1:7" ht="15">
      <c r="A128" s="87" t="s">
        <v>860</v>
      </c>
      <c r="B128" s="87" t="s">
        <v>846</v>
      </c>
      <c r="C128" s="120" t="s">
        <v>847</v>
      </c>
      <c r="D128" s="120" t="s">
        <v>847</v>
      </c>
      <c r="E128" s="120"/>
      <c r="F128" s="120" t="s">
        <v>847</v>
      </c>
      <c r="G128" s="87"/>
    </row>
    <row r="129" spans="1:7" ht="15">
      <c r="A129" s="87" t="s">
        <v>861</v>
      </c>
      <c r="B129" s="87" t="s">
        <v>846</v>
      </c>
      <c r="C129" s="120" t="s">
        <v>847</v>
      </c>
      <c r="D129" s="120" t="s">
        <v>847</v>
      </c>
      <c r="E129" s="120"/>
      <c r="F129" s="120" t="s">
        <v>847</v>
      </c>
      <c r="G129" s="87"/>
    </row>
    <row r="130" spans="1:7" ht="15">
      <c r="A130" s="87" t="s">
        <v>862</v>
      </c>
      <c r="B130" s="87" t="s">
        <v>846</v>
      </c>
      <c r="C130" s="120" t="s">
        <v>847</v>
      </c>
      <c r="D130" s="120" t="s">
        <v>847</v>
      </c>
      <c r="E130" s="120"/>
      <c r="F130" s="120" t="s">
        <v>847</v>
      </c>
      <c r="G130" s="87"/>
    </row>
    <row r="131" spans="1:7" ht="15">
      <c r="A131" s="87" t="s">
        <v>863</v>
      </c>
      <c r="B131" s="87" t="s">
        <v>846</v>
      </c>
      <c r="C131" s="120" t="s">
        <v>847</v>
      </c>
      <c r="D131" s="120" t="s">
        <v>847</v>
      </c>
      <c r="E131" s="120"/>
      <c r="F131" s="120" t="s">
        <v>847</v>
      </c>
      <c r="G131" s="87"/>
    </row>
    <row r="132" spans="1:7" ht="15">
      <c r="A132" s="87" t="s">
        <v>864</v>
      </c>
      <c r="B132" s="87" t="s">
        <v>846</v>
      </c>
      <c r="C132" s="120" t="s">
        <v>847</v>
      </c>
      <c r="D132" s="120" t="s">
        <v>847</v>
      </c>
      <c r="E132" s="120"/>
      <c r="F132" s="120" t="s">
        <v>847</v>
      </c>
      <c r="G132" s="87"/>
    </row>
    <row r="133" spans="1:7" ht="15">
      <c r="A133" s="87" t="s">
        <v>865</v>
      </c>
      <c r="B133" s="87" t="s">
        <v>846</v>
      </c>
      <c r="C133" s="120" t="s">
        <v>847</v>
      </c>
      <c r="D133" s="120" t="s">
        <v>847</v>
      </c>
      <c r="E133" s="120"/>
      <c r="F133" s="120" t="s">
        <v>847</v>
      </c>
      <c r="G133" s="87"/>
    </row>
    <row r="134" spans="1:7" ht="15">
      <c r="A134" s="87" t="s">
        <v>866</v>
      </c>
      <c r="B134" s="87" t="s">
        <v>846</v>
      </c>
      <c r="C134" s="120" t="s">
        <v>847</v>
      </c>
      <c r="D134" s="120" t="s">
        <v>847</v>
      </c>
      <c r="E134" s="120"/>
      <c r="F134" s="120" t="s">
        <v>847</v>
      </c>
      <c r="G134" s="87"/>
    </row>
    <row r="135" spans="1:7" ht="15">
      <c r="A135" s="87" t="s">
        <v>867</v>
      </c>
      <c r="B135" s="87" t="s">
        <v>846</v>
      </c>
      <c r="C135" s="120" t="s">
        <v>847</v>
      </c>
      <c r="D135" s="120" t="s">
        <v>847</v>
      </c>
      <c r="E135" s="120"/>
      <c r="F135" s="120" t="s">
        <v>847</v>
      </c>
      <c r="G135" s="87"/>
    </row>
    <row r="136" spans="1:7" ht="15">
      <c r="A136" s="87" t="s">
        <v>868</v>
      </c>
      <c r="B136" s="87" t="s">
        <v>846</v>
      </c>
      <c r="C136" s="120" t="s">
        <v>847</v>
      </c>
      <c r="D136" s="120" t="s">
        <v>847</v>
      </c>
      <c r="E136" s="120"/>
      <c r="F136" s="120" t="s">
        <v>847</v>
      </c>
      <c r="G136" s="87"/>
    </row>
    <row r="137" spans="1:7" ht="15">
      <c r="A137" s="87" t="s">
        <v>869</v>
      </c>
      <c r="B137" s="87" t="s">
        <v>846</v>
      </c>
      <c r="C137" s="120" t="s">
        <v>847</v>
      </c>
      <c r="D137" s="120" t="s">
        <v>847</v>
      </c>
      <c r="E137" s="120"/>
      <c r="F137" s="120" t="s">
        <v>847</v>
      </c>
      <c r="G137" s="87"/>
    </row>
    <row r="138" spans="1:7" ht="15">
      <c r="A138" s="87" t="s">
        <v>870</v>
      </c>
      <c r="B138" s="87" t="s">
        <v>846</v>
      </c>
      <c r="C138" s="120" t="s">
        <v>847</v>
      </c>
      <c r="D138" s="120" t="s">
        <v>847</v>
      </c>
      <c r="E138" s="120"/>
      <c r="F138" s="120" t="s">
        <v>847</v>
      </c>
      <c r="G138" s="87"/>
    </row>
    <row r="139" spans="1:7" ht="15">
      <c r="A139" s="87" t="s">
        <v>871</v>
      </c>
      <c r="B139" s="87" t="s">
        <v>846</v>
      </c>
      <c r="C139" s="120" t="s">
        <v>847</v>
      </c>
      <c r="D139" s="120" t="s">
        <v>847</v>
      </c>
      <c r="E139" s="120"/>
      <c r="F139" s="120" t="s">
        <v>847</v>
      </c>
      <c r="G139" s="87"/>
    </row>
    <row r="140" spans="1:7" ht="15">
      <c r="A140" s="87" t="s">
        <v>872</v>
      </c>
      <c r="B140" s="87" t="s">
        <v>846</v>
      </c>
      <c r="C140" s="120" t="s">
        <v>847</v>
      </c>
      <c r="D140" s="120" t="s">
        <v>847</v>
      </c>
      <c r="E140" s="120"/>
      <c r="F140" s="120" t="s">
        <v>847</v>
      </c>
      <c r="G140" s="87"/>
    </row>
    <row r="141" spans="1:7" ht="15">
      <c r="A141" s="87" t="s">
        <v>873</v>
      </c>
      <c r="B141" s="87" t="s">
        <v>846</v>
      </c>
      <c r="C141" s="120" t="s">
        <v>847</v>
      </c>
      <c r="D141" s="120" t="s">
        <v>847</v>
      </c>
      <c r="E141" s="120"/>
      <c r="F141" s="120" t="s">
        <v>847</v>
      </c>
      <c r="G141" s="87"/>
    </row>
    <row r="142" spans="1:7" ht="15">
      <c r="A142" s="87" t="s">
        <v>874</v>
      </c>
      <c r="B142" s="87" t="s">
        <v>846</v>
      </c>
      <c r="C142" s="120" t="s">
        <v>847</v>
      </c>
      <c r="D142" s="120" t="s">
        <v>847</v>
      </c>
      <c r="E142" s="120"/>
      <c r="F142" s="120" t="s">
        <v>847</v>
      </c>
      <c r="G142" s="87"/>
    </row>
    <row r="143" spans="1:7" ht="15">
      <c r="A143" s="87" t="s">
        <v>875</v>
      </c>
      <c r="B143" s="87" t="s">
        <v>846</v>
      </c>
      <c r="C143" s="120" t="s">
        <v>847</v>
      </c>
      <c r="D143" s="120" t="s">
        <v>847</v>
      </c>
      <c r="E143" s="120"/>
      <c r="F143" s="120" t="s">
        <v>847</v>
      </c>
      <c r="G143" s="87"/>
    </row>
    <row r="144" spans="1:7" ht="15">
      <c r="A144" s="87" t="s">
        <v>876</v>
      </c>
      <c r="B144" s="87" t="s">
        <v>846</v>
      </c>
      <c r="C144" s="120" t="s">
        <v>847</v>
      </c>
      <c r="D144" s="120" t="s">
        <v>847</v>
      </c>
      <c r="E144" s="120"/>
      <c r="F144" s="120" t="s">
        <v>847</v>
      </c>
      <c r="G144" s="87"/>
    </row>
    <row r="145" spans="1:7" ht="15">
      <c r="A145" s="87" t="s">
        <v>877</v>
      </c>
      <c r="B145" s="87" t="s">
        <v>846</v>
      </c>
      <c r="C145" s="120" t="s">
        <v>847</v>
      </c>
      <c r="D145" s="120" t="s">
        <v>847</v>
      </c>
      <c r="E145" s="120"/>
      <c r="F145" s="120" t="s">
        <v>847</v>
      </c>
      <c r="G145" s="87"/>
    </row>
    <row r="146" spans="1:7" ht="15">
      <c r="A146" s="87" t="s">
        <v>878</v>
      </c>
      <c r="B146" s="87" t="s">
        <v>846</v>
      </c>
      <c r="C146" s="120" t="s">
        <v>847</v>
      </c>
      <c r="D146" s="120" t="s">
        <v>847</v>
      </c>
      <c r="E146" s="120"/>
      <c r="F146" s="120" t="s">
        <v>847</v>
      </c>
      <c r="G146" s="87"/>
    </row>
    <row r="147" spans="1:7" ht="15">
      <c r="A147" s="87" t="s">
        <v>879</v>
      </c>
      <c r="B147" s="87" t="s">
        <v>846</v>
      </c>
      <c r="C147" s="120" t="s">
        <v>847</v>
      </c>
      <c r="D147" s="120" t="s">
        <v>847</v>
      </c>
      <c r="E147" s="120"/>
      <c r="F147" s="120" t="s">
        <v>847</v>
      </c>
      <c r="G147" s="87"/>
    </row>
    <row r="148" spans="1:7" ht="15">
      <c r="A148" s="87" t="s">
        <v>880</v>
      </c>
      <c r="B148" s="87" t="s">
        <v>846</v>
      </c>
      <c r="C148" s="120" t="s">
        <v>847</v>
      </c>
      <c r="D148" s="120" t="s">
        <v>847</v>
      </c>
      <c r="E148" s="120"/>
      <c r="F148" s="120" t="s">
        <v>847</v>
      </c>
      <c r="G148" s="87"/>
    </row>
    <row r="149" spans="1:7" ht="15" customHeight="1">
      <c r="A149" s="109"/>
      <c r="B149" s="114" t="s">
        <v>881</v>
      </c>
      <c r="C149" s="109" t="s">
        <v>716</v>
      </c>
      <c r="D149" s="109" t="s">
        <v>717</v>
      </c>
      <c r="E149" s="115"/>
      <c r="F149" s="110" t="s">
        <v>681</v>
      </c>
      <c r="G149" s="110"/>
    </row>
    <row r="150" spans="1:6" ht="15">
      <c r="A150" s="87" t="s">
        <v>882</v>
      </c>
      <c r="B150" s="87" t="s">
        <v>883</v>
      </c>
      <c r="C150" s="123">
        <v>0.818</v>
      </c>
      <c r="D150" s="120">
        <v>0</v>
      </c>
      <c r="E150" s="124"/>
      <c r="F150" s="120">
        <f aca="true" t="shared" si="4" ref="F150:F155">D150+C150</f>
        <v>0.818</v>
      </c>
    </row>
    <row r="151" spans="1:6" ht="15">
      <c r="A151" s="87" t="s">
        <v>884</v>
      </c>
      <c r="B151" s="87" t="s">
        <v>885</v>
      </c>
      <c r="C151" s="125">
        <f>C153+C154+C155</f>
        <v>0.182</v>
      </c>
      <c r="D151" s="120">
        <v>0</v>
      </c>
      <c r="E151" s="124"/>
      <c r="F151" s="120">
        <f t="shared" si="4"/>
        <v>0.182</v>
      </c>
    </row>
    <row r="152" spans="1:6" ht="15">
      <c r="A152" s="87" t="s">
        <v>886</v>
      </c>
      <c r="B152" s="87" t="s">
        <v>261</v>
      </c>
      <c r="C152" s="123">
        <v>0</v>
      </c>
      <c r="D152" s="120">
        <v>0</v>
      </c>
      <c r="E152" s="124"/>
      <c r="F152" s="120">
        <f t="shared" si="4"/>
        <v>0</v>
      </c>
    </row>
    <row r="153" spans="1:6" ht="15" outlineLevel="1">
      <c r="A153" s="87" t="s">
        <v>887</v>
      </c>
      <c r="B153" s="126" t="s">
        <v>888</v>
      </c>
      <c r="C153" s="123">
        <v>0.146</v>
      </c>
      <c r="D153" s="120">
        <v>0</v>
      </c>
      <c r="E153" s="124"/>
      <c r="F153" s="120">
        <f t="shared" si="4"/>
        <v>0.146</v>
      </c>
    </row>
    <row r="154" spans="1:6" ht="15" outlineLevel="1">
      <c r="A154" s="87" t="s">
        <v>889</v>
      </c>
      <c r="B154" s="126" t="s">
        <v>890</v>
      </c>
      <c r="C154" s="123">
        <v>0.035</v>
      </c>
      <c r="D154" s="120">
        <v>0</v>
      </c>
      <c r="E154" s="124"/>
      <c r="F154" s="120">
        <f t="shared" si="4"/>
        <v>0.035</v>
      </c>
    </row>
    <row r="155" spans="1:6" ht="15" outlineLevel="1">
      <c r="A155" s="87" t="s">
        <v>891</v>
      </c>
      <c r="B155" s="126" t="s">
        <v>892</v>
      </c>
      <c r="C155" s="123">
        <v>0.001</v>
      </c>
      <c r="D155" s="120">
        <v>0</v>
      </c>
      <c r="E155" s="124"/>
      <c r="F155" s="120">
        <f t="shared" si="4"/>
        <v>0.001</v>
      </c>
    </row>
    <row r="156" spans="1:6" ht="15" outlineLevel="1">
      <c r="A156" s="87" t="s">
        <v>893</v>
      </c>
      <c r="C156" s="120"/>
      <c r="D156" s="120"/>
      <c r="E156" s="124"/>
      <c r="F156" s="120"/>
    </row>
    <row r="157" spans="1:6" ht="15" outlineLevel="1">
      <c r="A157" s="87" t="s">
        <v>894</v>
      </c>
      <c r="C157" s="120"/>
      <c r="D157" s="120"/>
      <c r="E157" s="124"/>
      <c r="F157" s="120"/>
    </row>
    <row r="158" spans="1:6" ht="15" outlineLevel="1">
      <c r="A158" s="87" t="s">
        <v>895</v>
      </c>
      <c r="C158" s="120"/>
      <c r="D158" s="120"/>
      <c r="E158" s="124"/>
      <c r="F158" s="120"/>
    </row>
    <row r="159" spans="1:7" ht="15" customHeight="1">
      <c r="A159" s="109"/>
      <c r="B159" s="114" t="s">
        <v>896</v>
      </c>
      <c r="C159" s="109" t="s">
        <v>716</v>
      </c>
      <c r="D159" s="109" t="s">
        <v>717</v>
      </c>
      <c r="E159" s="115"/>
      <c r="F159" s="110" t="s">
        <v>681</v>
      </c>
      <c r="G159" s="110"/>
    </row>
    <row r="160" spans="1:6" ht="15">
      <c r="A160" s="87" t="s">
        <v>897</v>
      </c>
      <c r="B160" s="87" t="s">
        <v>898</v>
      </c>
      <c r="C160" s="123">
        <v>0.014</v>
      </c>
      <c r="D160" s="87">
        <v>0</v>
      </c>
      <c r="E160" s="96"/>
      <c r="F160" s="125">
        <f>D160+C160</f>
        <v>0.014</v>
      </c>
    </row>
    <row r="161" spans="1:6" ht="15">
      <c r="A161" s="87" t="s">
        <v>899</v>
      </c>
      <c r="B161" s="87" t="s">
        <v>900</v>
      </c>
      <c r="C161" s="123">
        <v>0.986</v>
      </c>
      <c r="D161" s="87">
        <v>0</v>
      </c>
      <c r="E161" s="96"/>
      <c r="F161" s="125">
        <f>D161+C161</f>
        <v>0.986</v>
      </c>
    </row>
    <row r="162" spans="1:6" ht="15">
      <c r="A162" s="87" t="s">
        <v>901</v>
      </c>
      <c r="B162" s="87" t="s">
        <v>261</v>
      </c>
      <c r="C162" s="123">
        <v>0</v>
      </c>
      <c r="D162" s="87">
        <v>0</v>
      </c>
      <c r="E162" s="96"/>
      <c r="F162" s="125">
        <f>D162+C162</f>
        <v>0</v>
      </c>
    </row>
    <row r="163" spans="1:5" ht="15" outlineLevel="1">
      <c r="A163" s="87" t="s">
        <v>902</v>
      </c>
      <c r="E163" s="96"/>
    </row>
    <row r="164" spans="1:5" ht="15" outlineLevel="1">
      <c r="A164" s="87" t="s">
        <v>903</v>
      </c>
      <c r="E164" s="96"/>
    </row>
    <row r="165" spans="1:5" ht="15" outlineLevel="1">
      <c r="A165" s="87" t="s">
        <v>904</v>
      </c>
      <c r="E165" s="96"/>
    </row>
    <row r="166" spans="1:5" ht="15" outlineLevel="1">
      <c r="A166" s="87" t="s">
        <v>905</v>
      </c>
      <c r="E166" s="96"/>
    </row>
    <row r="167" spans="1:5" ht="15" outlineLevel="1">
      <c r="A167" s="87" t="s">
        <v>906</v>
      </c>
      <c r="E167" s="96"/>
    </row>
    <row r="168" spans="1:5" ht="15" outlineLevel="1">
      <c r="A168" s="87" t="s">
        <v>907</v>
      </c>
      <c r="E168" s="96"/>
    </row>
    <row r="169" spans="1:7" ht="15" customHeight="1">
      <c r="A169" s="109"/>
      <c r="B169" s="114" t="s">
        <v>908</v>
      </c>
      <c r="C169" s="109" t="s">
        <v>716</v>
      </c>
      <c r="D169" s="109" t="s">
        <v>717</v>
      </c>
      <c r="E169" s="115"/>
      <c r="F169" s="110" t="s">
        <v>681</v>
      </c>
      <c r="G169" s="110"/>
    </row>
    <row r="170" spans="1:6" ht="15">
      <c r="A170" s="87" t="s">
        <v>909</v>
      </c>
      <c r="B170" s="96" t="s">
        <v>910</v>
      </c>
      <c r="C170" s="123">
        <v>0.046</v>
      </c>
      <c r="D170" s="120">
        <v>0</v>
      </c>
      <c r="E170" s="124"/>
      <c r="F170" s="120">
        <f>D170+C170</f>
        <v>0.046</v>
      </c>
    </row>
    <row r="171" spans="1:6" ht="15">
      <c r="A171" s="87" t="s">
        <v>911</v>
      </c>
      <c r="B171" s="96" t="s">
        <v>912</v>
      </c>
      <c r="C171" s="123">
        <v>0.064</v>
      </c>
      <c r="D171" s="120">
        <v>0</v>
      </c>
      <c r="E171" s="124"/>
      <c r="F171" s="120">
        <f>D171+C171</f>
        <v>0.064</v>
      </c>
    </row>
    <row r="172" spans="1:6" ht="15">
      <c r="A172" s="87" t="s">
        <v>913</v>
      </c>
      <c r="B172" s="96" t="s">
        <v>914</v>
      </c>
      <c r="C172" s="123">
        <v>0.081</v>
      </c>
      <c r="D172" s="120">
        <v>0</v>
      </c>
      <c r="E172" s="120"/>
      <c r="F172" s="120">
        <f>D172+C172</f>
        <v>0.081</v>
      </c>
    </row>
    <row r="173" spans="1:6" ht="15">
      <c r="A173" s="87" t="s">
        <v>915</v>
      </c>
      <c r="B173" s="96" t="s">
        <v>916</v>
      </c>
      <c r="C173" s="123">
        <v>0.154</v>
      </c>
      <c r="D173" s="120">
        <v>0</v>
      </c>
      <c r="E173" s="120"/>
      <c r="F173" s="120">
        <f>D173+C173</f>
        <v>0.154</v>
      </c>
    </row>
    <row r="174" spans="1:6" ht="15">
      <c r="A174" s="87" t="s">
        <v>917</v>
      </c>
      <c r="B174" s="96" t="s">
        <v>918</v>
      </c>
      <c r="C174" s="123">
        <v>0.655</v>
      </c>
      <c r="D174" s="120">
        <v>0</v>
      </c>
      <c r="E174" s="120"/>
      <c r="F174" s="120">
        <f>D174+C174</f>
        <v>0.655</v>
      </c>
    </row>
    <row r="175" spans="1:6" ht="15" outlineLevel="1">
      <c r="A175" s="87" t="s">
        <v>919</v>
      </c>
      <c r="B175" s="116"/>
      <c r="C175" s="120"/>
      <c r="D175" s="120"/>
      <c r="E175" s="120"/>
      <c r="F175" s="120"/>
    </row>
    <row r="176" spans="1:6" ht="15" outlineLevel="1">
      <c r="A176" s="87" t="s">
        <v>920</v>
      </c>
      <c r="B176" s="116"/>
      <c r="C176" s="120"/>
      <c r="D176" s="120"/>
      <c r="E176" s="120"/>
      <c r="F176" s="120"/>
    </row>
    <row r="177" spans="1:6" ht="15" outlineLevel="1">
      <c r="A177" s="87" t="s">
        <v>921</v>
      </c>
      <c r="B177" s="96"/>
      <c r="C177" s="120"/>
      <c r="D177" s="120"/>
      <c r="E177" s="120"/>
      <c r="F177" s="120"/>
    </row>
    <row r="178" spans="1:6" ht="15" outlineLevel="1">
      <c r="A178" s="87" t="s">
        <v>922</v>
      </c>
      <c r="B178" s="96"/>
      <c r="C178" s="120"/>
      <c r="D178" s="120"/>
      <c r="E178" s="120"/>
      <c r="F178" s="120"/>
    </row>
    <row r="179" spans="1:7" ht="15" customHeight="1">
      <c r="A179" s="109"/>
      <c r="B179" s="114" t="s">
        <v>923</v>
      </c>
      <c r="C179" s="109" t="s">
        <v>716</v>
      </c>
      <c r="D179" s="109" t="s">
        <v>717</v>
      </c>
      <c r="E179" s="115"/>
      <c r="F179" s="110" t="s">
        <v>681</v>
      </c>
      <c r="G179" s="110"/>
    </row>
    <row r="180" spans="1:6" ht="15">
      <c r="A180" s="87" t="s">
        <v>924</v>
      </c>
      <c r="B180" s="87" t="s">
        <v>925</v>
      </c>
      <c r="C180" s="120">
        <v>0</v>
      </c>
      <c r="D180" s="120">
        <v>0</v>
      </c>
      <c r="E180" s="124"/>
      <c r="F180" s="120">
        <f>D180+C180</f>
        <v>0</v>
      </c>
    </row>
    <row r="181" spans="1:6" ht="15" outlineLevel="1">
      <c r="A181" s="87" t="s">
        <v>926</v>
      </c>
      <c r="B181" s="127"/>
      <c r="C181" s="120"/>
      <c r="D181" s="120"/>
      <c r="E181" s="124"/>
      <c r="F181" s="120"/>
    </row>
    <row r="182" spans="1:6" ht="15" outlineLevel="1">
      <c r="A182" s="87" t="s">
        <v>927</v>
      </c>
      <c r="B182" s="127"/>
      <c r="C182" s="120"/>
      <c r="D182" s="120"/>
      <c r="E182" s="124"/>
      <c r="F182" s="120"/>
    </row>
    <row r="183" spans="1:6" ht="15" outlineLevel="1">
      <c r="A183" s="87" t="s">
        <v>928</v>
      </c>
      <c r="B183" s="127"/>
      <c r="C183" s="120"/>
      <c r="D183" s="120"/>
      <c r="E183" s="124"/>
      <c r="F183" s="120"/>
    </row>
    <row r="184" spans="1:6" ht="15" outlineLevel="1">
      <c r="A184" s="87" t="s">
        <v>929</v>
      </c>
      <c r="B184" s="127"/>
      <c r="C184" s="120"/>
      <c r="D184" s="120"/>
      <c r="E184" s="124"/>
      <c r="F184" s="120"/>
    </row>
    <row r="185" spans="1:7" ht="18.75">
      <c r="A185" s="128"/>
      <c r="B185" s="129" t="s">
        <v>678</v>
      </c>
      <c r="C185" s="128"/>
      <c r="D185" s="128"/>
      <c r="E185" s="128"/>
      <c r="F185" s="130"/>
      <c r="G185" s="130"/>
    </row>
    <row r="186" spans="1:7" ht="15" customHeight="1">
      <c r="A186" s="109"/>
      <c r="B186" s="114" t="s">
        <v>930</v>
      </c>
      <c r="C186" s="109" t="s">
        <v>931</v>
      </c>
      <c r="D186" s="109" t="s">
        <v>932</v>
      </c>
      <c r="E186" s="115"/>
      <c r="F186" s="109" t="s">
        <v>716</v>
      </c>
      <c r="G186" s="109" t="s">
        <v>933</v>
      </c>
    </row>
    <row r="187" spans="1:7" ht="15">
      <c r="A187" s="87" t="s">
        <v>934</v>
      </c>
      <c r="B187" s="87" t="s">
        <v>935</v>
      </c>
      <c r="C187" s="63">
        <v>69528</v>
      </c>
      <c r="E187" s="131"/>
      <c r="F187" s="132"/>
      <c r="G187" s="132"/>
    </row>
    <row r="188" spans="1:7" ht="15">
      <c r="A188" s="131"/>
      <c r="B188" s="133"/>
      <c r="C188" s="131"/>
      <c r="D188" s="131"/>
      <c r="E188" s="131"/>
      <c r="F188" s="132"/>
      <c r="G188" s="132"/>
    </row>
    <row r="189" spans="2:7" ht="15">
      <c r="B189" s="87" t="s">
        <v>936</v>
      </c>
      <c r="C189" s="131"/>
      <c r="D189" s="131"/>
      <c r="E189" s="131"/>
      <c r="F189" s="132"/>
      <c r="G189" s="132"/>
    </row>
    <row r="190" spans="1:7" ht="15">
      <c r="A190" s="87" t="s">
        <v>937</v>
      </c>
      <c r="B190" s="87" t="s">
        <v>938</v>
      </c>
      <c r="C190" s="63">
        <v>30749</v>
      </c>
      <c r="D190" s="134">
        <v>538503</v>
      </c>
      <c r="E190" s="131"/>
      <c r="F190" s="111">
        <f aca="true" t="shared" si="5" ref="F190:F213">IF($C$214=0,"",IF(C190="[for completion]","",C190/$C$214))</f>
        <v>0.7801344665736395</v>
      </c>
      <c r="G190" s="111">
        <f aca="true" t="shared" si="6" ref="G190:G213">IF($D$214=0,"",IF(D190="[for completion]","",D190/$D$214))</f>
        <v>0.949913299946904</v>
      </c>
    </row>
    <row r="191" spans="1:7" ht="15">
      <c r="A191" s="87" t="s">
        <v>939</v>
      </c>
      <c r="B191" s="87" t="s">
        <v>940</v>
      </c>
      <c r="C191" s="63">
        <v>6380</v>
      </c>
      <c r="D191" s="134">
        <v>24207</v>
      </c>
      <c r="E191" s="131"/>
      <c r="F191" s="111">
        <f t="shared" si="5"/>
        <v>0.16186730939997462</v>
      </c>
      <c r="G191" s="111">
        <f t="shared" si="6"/>
        <v>0.04270087864285752</v>
      </c>
    </row>
    <row r="192" spans="1:7" ht="15">
      <c r="A192" s="87" t="s">
        <v>941</v>
      </c>
      <c r="B192" s="87" t="s">
        <v>942</v>
      </c>
      <c r="C192" s="63">
        <v>1457</v>
      </c>
      <c r="D192" s="134">
        <v>3061</v>
      </c>
      <c r="E192" s="131"/>
      <c r="F192" s="111">
        <f t="shared" si="5"/>
        <v>0.036965622225041225</v>
      </c>
      <c r="G192" s="111">
        <f t="shared" si="6"/>
        <v>0.005399569939512822</v>
      </c>
    </row>
    <row r="193" spans="1:7" ht="15">
      <c r="A193" s="87" t="s">
        <v>943</v>
      </c>
      <c r="B193" s="87" t="s">
        <v>944</v>
      </c>
      <c r="C193" s="63">
        <v>555</v>
      </c>
      <c r="D193" s="134">
        <v>817</v>
      </c>
      <c r="E193" s="131"/>
      <c r="F193" s="111">
        <f t="shared" si="5"/>
        <v>0.014080933654699987</v>
      </c>
      <c r="G193" s="111">
        <f t="shared" si="6"/>
        <v>0.0014411789090434419</v>
      </c>
    </row>
    <row r="194" spans="1:7" ht="15">
      <c r="A194" s="87" t="s">
        <v>945</v>
      </c>
      <c r="B194" s="87" t="s">
        <v>946</v>
      </c>
      <c r="C194" s="63">
        <v>274</v>
      </c>
      <c r="D194" s="134">
        <v>309</v>
      </c>
      <c r="E194" s="131"/>
      <c r="F194" s="111">
        <f t="shared" si="5"/>
        <v>0.006951668146644678</v>
      </c>
      <c r="G194" s="111">
        <f t="shared" si="6"/>
        <v>0.0005450725616822809</v>
      </c>
    </row>
    <row r="195" spans="1:7" ht="15">
      <c r="A195" s="87" t="s">
        <v>947</v>
      </c>
      <c r="B195" s="87" t="s">
        <v>948</v>
      </c>
      <c r="C195" s="63">
        <v>0</v>
      </c>
      <c r="D195" s="134">
        <v>0</v>
      </c>
      <c r="E195" s="131"/>
      <c r="F195" s="111">
        <f t="shared" si="5"/>
        <v>0</v>
      </c>
      <c r="G195" s="111">
        <f t="shared" si="6"/>
        <v>0</v>
      </c>
    </row>
    <row r="196" spans="1:7" ht="15">
      <c r="A196" s="87" t="s">
        <v>949</v>
      </c>
      <c r="B196" s="87" t="s">
        <v>846</v>
      </c>
      <c r="E196" s="131"/>
      <c r="F196" s="111">
        <f t="shared" si="5"/>
        <v>0</v>
      </c>
      <c r="G196" s="111">
        <f t="shared" si="6"/>
        <v>0</v>
      </c>
    </row>
    <row r="197" spans="1:7" ht="15">
      <c r="A197" s="87" t="s">
        <v>950</v>
      </c>
      <c r="B197" s="87" t="s">
        <v>846</v>
      </c>
      <c r="E197" s="131"/>
      <c r="F197" s="111">
        <f t="shared" si="5"/>
        <v>0</v>
      </c>
      <c r="G197" s="111">
        <f t="shared" si="6"/>
        <v>0</v>
      </c>
    </row>
    <row r="198" spans="1:7" ht="15">
      <c r="A198" s="87" t="s">
        <v>951</v>
      </c>
      <c r="B198" s="87" t="s">
        <v>846</v>
      </c>
      <c r="E198" s="131"/>
      <c r="F198" s="111">
        <f t="shared" si="5"/>
        <v>0</v>
      </c>
      <c r="G198" s="111">
        <f t="shared" si="6"/>
        <v>0</v>
      </c>
    </row>
    <row r="199" spans="1:7" ht="15">
      <c r="A199" s="87" t="s">
        <v>952</v>
      </c>
      <c r="B199" s="87" t="s">
        <v>846</v>
      </c>
      <c r="F199" s="111">
        <f t="shared" si="5"/>
        <v>0</v>
      </c>
      <c r="G199" s="111">
        <f t="shared" si="6"/>
        <v>0</v>
      </c>
    </row>
    <row r="200" spans="1:7" ht="15">
      <c r="A200" s="87" t="s">
        <v>953</v>
      </c>
      <c r="B200" s="87" t="s">
        <v>846</v>
      </c>
      <c r="F200" s="111">
        <f t="shared" si="5"/>
        <v>0</v>
      </c>
      <c r="G200" s="111">
        <f t="shared" si="6"/>
        <v>0</v>
      </c>
    </row>
    <row r="201" spans="1:7" ht="15">
      <c r="A201" s="87" t="s">
        <v>954</v>
      </c>
      <c r="B201" s="87" t="s">
        <v>846</v>
      </c>
      <c r="F201" s="111">
        <f t="shared" si="5"/>
        <v>0</v>
      </c>
      <c r="G201" s="111">
        <f t="shared" si="6"/>
        <v>0</v>
      </c>
    </row>
    <row r="202" spans="1:7" ht="15">
      <c r="A202" s="87" t="s">
        <v>955</v>
      </c>
      <c r="B202" s="87" t="s">
        <v>846</v>
      </c>
      <c r="F202" s="111">
        <f t="shared" si="5"/>
        <v>0</v>
      </c>
      <c r="G202" s="111">
        <f t="shared" si="6"/>
        <v>0</v>
      </c>
    </row>
    <row r="203" spans="1:7" ht="15">
      <c r="A203" s="87" t="s">
        <v>956</v>
      </c>
      <c r="B203" s="87" t="s">
        <v>846</v>
      </c>
      <c r="F203" s="111">
        <f t="shared" si="5"/>
        <v>0</v>
      </c>
      <c r="G203" s="111">
        <f t="shared" si="6"/>
        <v>0</v>
      </c>
    </row>
    <row r="204" spans="1:7" ht="15">
      <c r="A204" s="87" t="s">
        <v>957</v>
      </c>
      <c r="B204" s="87" t="s">
        <v>846</v>
      </c>
      <c r="F204" s="111">
        <f t="shared" si="5"/>
        <v>0</v>
      </c>
      <c r="G204" s="111">
        <f t="shared" si="6"/>
        <v>0</v>
      </c>
    </row>
    <row r="205" spans="1:7" ht="15">
      <c r="A205" s="87" t="s">
        <v>958</v>
      </c>
      <c r="B205" s="87" t="s">
        <v>846</v>
      </c>
      <c r="F205" s="111">
        <f t="shared" si="5"/>
        <v>0</v>
      </c>
      <c r="G205" s="111">
        <f t="shared" si="6"/>
        <v>0</v>
      </c>
    </row>
    <row r="206" spans="1:7" ht="15">
      <c r="A206" s="87" t="s">
        <v>959</v>
      </c>
      <c r="B206" s="87" t="s">
        <v>846</v>
      </c>
      <c r="E206" s="67"/>
      <c r="F206" s="111">
        <f t="shared" si="5"/>
        <v>0</v>
      </c>
      <c r="G206" s="111">
        <f t="shared" si="6"/>
        <v>0</v>
      </c>
    </row>
    <row r="207" spans="1:7" ht="15">
      <c r="A207" s="87" t="s">
        <v>960</v>
      </c>
      <c r="B207" s="87" t="s">
        <v>846</v>
      </c>
      <c r="E207" s="67"/>
      <c r="F207" s="111">
        <f t="shared" si="5"/>
        <v>0</v>
      </c>
      <c r="G207" s="111">
        <f t="shared" si="6"/>
        <v>0</v>
      </c>
    </row>
    <row r="208" spans="1:7" ht="15">
      <c r="A208" s="87" t="s">
        <v>961</v>
      </c>
      <c r="B208" s="87" t="s">
        <v>846</v>
      </c>
      <c r="E208" s="67"/>
      <c r="F208" s="111">
        <f t="shared" si="5"/>
        <v>0</v>
      </c>
      <c r="G208" s="111">
        <f t="shared" si="6"/>
        <v>0</v>
      </c>
    </row>
    <row r="209" spans="1:7" ht="15">
      <c r="A209" s="87" t="s">
        <v>962</v>
      </c>
      <c r="B209" s="87" t="s">
        <v>846</v>
      </c>
      <c r="E209" s="67"/>
      <c r="F209" s="111">
        <f t="shared" si="5"/>
        <v>0</v>
      </c>
      <c r="G209" s="111">
        <f t="shared" si="6"/>
        <v>0</v>
      </c>
    </row>
    <row r="210" spans="1:7" ht="15">
      <c r="A210" s="87" t="s">
        <v>963</v>
      </c>
      <c r="B210" s="87" t="s">
        <v>846</v>
      </c>
      <c r="E210" s="67"/>
      <c r="F210" s="111">
        <f t="shared" si="5"/>
        <v>0</v>
      </c>
      <c r="G210" s="111">
        <f t="shared" si="6"/>
        <v>0</v>
      </c>
    </row>
    <row r="211" spans="1:7" ht="15">
      <c r="A211" s="87" t="s">
        <v>964</v>
      </c>
      <c r="B211" s="87" t="s">
        <v>846</v>
      </c>
      <c r="E211" s="67"/>
      <c r="F211" s="111">
        <f t="shared" si="5"/>
        <v>0</v>
      </c>
      <c r="G211" s="111">
        <f t="shared" si="6"/>
        <v>0</v>
      </c>
    </row>
    <row r="212" spans="1:7" ht="15">
      <c r="A212" s="87" t="s">
        <v>965</v>
      </c>
      <c r="B212" s="87" t="s">
        <v>846</v>
      </c>
      <c r="E212" s="67"/>
      <c r="F212" s="111">
        <f t="shared" si="5"/>
        <v>0</v>
      </c>
      <c r="G212" s="111">
        <f t="shared" si="6"/>
        <v>0</v>
      </c>
    </row>
    <row r="213" spans="1:7" ht="15">
      <c r="A213" s="87" t="s">
        <v>966</v>
      </c>
      <c r="B213" s="87" t="s">
        <v>846</v>
      </c>
      <c r="E213" s="67"/>
      <c r="F213" s="111">
        <f t="shared" si="5"/>
        <v>0</v>
      </c>
      <c r="G213" s="111">
        <f t="shared" si="6"/>
        <v>0</v>
      </c>
    </row>
    <row r="214" spans="1:7" ht="15">
      <c r="A214" s="87" t="s">
        <v>967</v>
      </c>
      <c r="B214" s="112" t="s">
        <v>263</v>
      </c>
      <c r="C214" s="80">
        <f>SUM(C190:C213)</f>
        <v>39415</v>
      </c>
      <c r="D214" s="80">
        <f>SUM(D190:D213)</f>
        <v>566897</v>
      </c>
      <c r="E214" s="67"/>
      <c r="F214" s="67">
        <f>SUM(F190:F213)</f>
        <v>1</v>
      </c>
      <c r="G214" s="67">
        <f>SUM(G190:G213)</f>
        <v>1.0000000000000002</v>
      </c>
    </row>
    <row r="215" spans="1:7" ht="15" customHeight="1">
      <c r="A215" s="109"/>
      <c r="B215" s="114" t="s">
        <v>968</v>
      </c>
      <c r="C215" s="109" t="s">
        <v>931</v>
      </c>
      <c r="D215" s="109" t="s">
        <v>932</v>
      </c>
      <c r="E215" s="115"/>
      <c r="F215" s="109" t="s">
        <v>716</v>
      </c>
      <c r="G215" s="109" t="s">
        <v>933</v>
      </c>
    </row>
    <row r="216" spans="1:7" ht="15">
      <c r="A216" s="87" t="s">
        <v>969</v>
      </c>
      <c r="B216" s="87" t="s">
        <v>970</v>
      </c>
      <c r="C216" s="123">
        <v>0.424</v>
      </c>
      <c r="G216" s="87"/>
    </row>
    <row r="217" ht="15">
      <c r="G217" s="87"/>
    </row>
    <row r="218" spans="2:7" ht="15">
      <c r="B218" s="87" t="s">
        <v>971</v>
      </c>
      <c r="G218" s="87"/>
    </row>
    <row r="219" spans="1:7" ht="15">
      <c r="A219" s="87" t="s">
        <v>972</v>
      </c>
      <c r="B219" s="87" t="s">
        <v>973</v>
      </c>
      <c r="C219" s="63">
        <v>8856</v>
      </c>
      <c r="D219" s="63">
        <v>265391</v>
      </c>
      <c r="F219" s="111">
        <f aca="true" t="shared" si="7" ref="F219:F233">IF($C$227=0,"",IF(C219="[for completion]","",C219/$C$227))</f>
        <v>0.22468603323607764</v>
      </c>
      <c r="G219" s="111">
        <f aca="true" t="shared" si="8" ref="G219:G233">IF($D$227=0,"",IF(D219="[for completion]","",D219/$D$227))</f>
        <v>0.468146770930169</v>
      </c>
    </row>
    <row r="220" spans="1:7" ht="15">
      <c r="A220" s="87" t="s">
        <v>974</v>
      </c>
      <c r="B220" s="87" t="s">
        <v>975</v>
      </c>
      <c r="C220" s="63">
        <v>4257</v>
      </c>
      <c r="D220" s="63">
        <v>56888</v>
      </c>
      <c r="F220" s="111">
        <f t="shared" si="7"/>
        <v>0.10800456678929342</v>
      </c>
      <c r="G220" s="111">
        <f t="shared" si="8"/>
        <v>0.10034979899346795</v>
      </c>
    </row>
    <row r="221" spans="1:7" ht="15">
      <c r="A221" s="87" t="s">
        <v>976</v>
      </c>
      <c r="B221" s="87" t="s">
        <v>977</v>
      </c>
      <c r="C221" s="63">
        <v>5041</v>
      </c>
      <c r="D221" s="63">
        <v>57659</v>
      </c>
      <c r="F221" s="111">
        <f t="shared" si="7"/>
        <v>0.12789547126728404</v>
      </c>
      <c r="G221" s="111">
        <f t="shared" si="8"/>
        <v>0.10170983441436451</v>
      </c>
    </row>
    <row r="222" spans="1:7" ht="15">
      <c r="A222" s="87" t="s">
        <v>978</v>
      </c>
      <c r="B222" s="87" t="s">
        <v>979</v>
      </c>
      <c r="C222" s="63">
        <v>5543</v>
      </c>
      <c r="D222" s="63">
        <v>55753</v>
      </c>
      <c r="F222" s="111">
        <f t="shared" si="7"/>
        <v>0.14063173918558924</v>
      </c>
      <c r="G222" s="111">
        <f t="shared" si="8"/>
        <v>0.0983476716228874</v>
      </c>
    </row>
    <row r="223" spans="1:7" ht="15">
      <c r="A223" s="87" t="s">
        <v>980</v>
      </c>
      <c r="B223" s="87" t="s">
        <v>981</v>
      </c>
      <c r="C223" s="63">
        <v>5772</v>
      </c>
      <c r="D223" s="63">
        <v>53790</v>
      </c>
      <c r="F223" s="111">
        <f t="shared" si="7"/>
        <v>0.14644171000887987</v>
      </c>
      <c r="G223" s="111">
        <f t="shared" si="8"/>
        <v>0.09488496146566308</v>
      </c>
    </row>
    <row r="224" spans="1:7" ht="15">
      <c r="A224" s="87" t="s">
        <v>982</v>
      </c>
      <c r="B224" s="87" t="s">
        <v>983</v>
      </c>
      <c r="C224" s="63">
        <v>4925</v>
      </c>
      <c r="D224" s="63">
        <v>41838</v>
      </c>
      <c r="F224" s="111">
        <f t="shared" si="7"/>
        <v>0.12495242927819358</v>
      </c>
      <c r="G224" s="111">
        <f t="shared" si="8"/>
        <v>0.07380176645845718</v>
      </c>
    </row>
    <row r="225" spans="1:7" ht="15">
      <c r="A225" s="87" t="s">
        <v>984</v>
      </c>
      <c r="B225" s="87" t="s">
        <v>985</v>
      </c>
      <c r="C225" s="63">
        <v>3037</v>
      </c>
      <c r="D225" s="63">
        <v>21567</v>
      </c>
      <c r="F225" s="111">
        <f t="shared" si="7"/>
        <v>0.07705188380058353</v>
      </c>
      <c r="G225" s="111">
        <f t="shared" si="8"/>
        <v>0.0380439480187759</v>
      </c>
    </row>
    <row r="226" spans="1:7" ht="15">
      <c r="A226" s="87" t="s">
        <v>986</v>
      </c>
      <c r="B226" s="87" t="s">
        <v>987</v>
      </c>
      <c r="C226" s="63">
        <v>1984</v>
      </c>
      <c r="D226" s="63">
        <v>14011</v>
      </c>
      <c r="F226" s="111">
        <f t="shared" si="7"/>
        <v>0.050336166434098696</v>
      </c>
      <c r="G226" s="111">
        <f t="shared" si="8"/>
        <v>0.02471524809621501</v>
      </c>
    </row>
    <row r="227" spans="1:7" ht="15">
      <c r="A227" s="87" t="s">
        <v>988</v>
      </c>
      <c r="B227" s="112" t="s">
        <v>263</v>
      </c>
      <c r="C227" s="80">
        <f>SUM(C219:C226)</f>
        <v>39415</v>
      </c>
      <c r="D227" s="80">
        <f>SUM(D219:D226)</f>
        <v>566897</v>
      </c>
      <c r="F227" s="67">
        <f>SUM(F219:F226)</f>
        <v>1</v>
      </c>
      <c r="G227" s="67">
        <f>SUM(G219:G226)</f>
        <v>1</v>
      </c>
    </row>
    <row r="228" spans="1:7" ht="15" outlineLevel="1">
      <c r="A228" s="87" t="s">
        <v>989</v>
      </c>
      <c r="B228" s="113" t="s">
        <v>990</v>
      </c>
      <c r="C228" s="63"/>
      <c r="D228" s="63"/>
      <c r="F228" s="111">
        <f t="shared" si="7"/>
        <v>0</v>
      </c>
      <c r="G228" s="111">
        <f t="shared" si="8"/>
        <v>0</v>
      </c>
    </row>
    <row r="229" spans="1:7" ht="15" outlineLevel="1">
      <c r="A229" s="87" t="s">
        <v>991</v>
      </c>
      <c r="B229" s="113" t="s">
        <v>992</v>
      </c>
      <c r="C229" s="63"/>
      <c r="D229" s="63"/>
      <c r="F229" s="111">
        <f t="shared" si="7"/>
        <v>0</v>
      </c>
      <c r="G229" s="111">
        <f t="shared" si="8"/>
        <v>0</v>
      </c>
    </row>
    <row r="230" spans="1:7" ht="15" outlineLevel="1">
      <c r="A230" s="87" t="s">
        <v>993</v>
      </c>
      <c r="B230" s="113" t="s">
        <v>994</v>
      </c>
      <c r="C230" s="63"/>
      <c r="D230" s="63"/>
      <c r="F230" s="111">
        <f t="shared" si="7"/>
        <v>0</v>
      </c>
      <c r="G230" s="111">
        <f t="shared" si="8"/>
        <v>0</v>
      </c>
    </row>
    <row r="231" spans="1:7" ht="15" outlineLevel="1">
      <c r="A231" s="87" t="s">
        <v>995</v>
      </c>
      <c r="B231" s="113" t="s">
        <v>996</v>
      </c>
      <c r="C231" s="63"/>
      <c r="D231" s="63"/>
      <c r="F231" s="111">
        <f t="shared" si="7"/>
        <v>0</v>
      </c>
      <c r="G231" s="111">
        <f t="shared" si="8"/>
        <v>0</v>
      </c>
    </row>
    <row r="232" spans="1:7" ht="15" outlineLevel="1">
      <c r="A232" s="87" t="s">
        <v>997</v>
      </c>
      <c r="B232" s="113" t="s">
        <v>998</v>
      </c>
      <c r="C232" s="63"/>
      <c r="D232" s="63"/>
      <c r="F232" s="111">
        <f t="shared" si="7"/>
        <v>0</v>
      </c>
      <c r="G232" s="111">
        <f t="shared" si="8"/>
        <v>0</v>
      </c>
    </row>
    <row r="233" spans="1:7" ht="15" outlineLevel="1">
      <c r="A233" s="87" t="s">
        <v>999</v>
      </c>
      <c r="B233" s="113" t="s">
        <v>1000</v>
      </c>
      <c r="C233" s="63"/>
      <c r="D233" s="63"/>
      <c r="F233" s="111">
        <f t="shared" si="7"/>
        <v>0</v>
      </c>
      <c r="G233" s="111">
        <f t="shared" si="8"/>
        <v>0</v>
      </c>
    </row>
    <row r="234" spans="1:7" ht="15" outlineLevel="1">
      <c r="A234" s="87" t="s">
        <v>1001</v>
      </c>
      <c r="B234" s="113"/>
      <c r="F234" s="111"/>
      <c r="G234" s="111"/>
    </row>
    <row r="235" spans="1:7" ht="15" outlineLevel="1">
      <c r="A235" s="87" t="s">
        <v>1002</v>
      </c>
      <c r="B235" s="113"/>
      <c r="F235" s="111"/>
      <c r="G235" s="111"/>
    </row>
    <row r="236" spans="1:7" ht="15" outlineLevel="1">
      <c r="A236" s="87" t="s">
        <v>1003</v>
      </c>
      <c r="B236" s="113"/>
      <c r="F236" s="111"/>
      <c r="G236" s="111"/>
    </row>
    <row r="237" spans="1:7" ht="15" customHeight="1">
      <c r="A237" s="109"/>
      <c r="B237" s="114" t="s">
        <v>1004</v>
      </c>
      <c r="C237" s="109" t="s">
        <v>931</v>
      </c>
      <c r="D237" s="109" t="s">
        <v>932</v>
      </c>
      <c r="E237" s="115"/>
      <c r="F237" s="109" t="s">
        <v>716</v>
      </c>
      <c r="G237" s="109" t="s">
        <v>933</v>
      </c>
    </row>
    <row r="238" spans="1:7" ht="15">
      <c r="A238" s="87" t="s">
        <v>1005</v>
      </c>
      <c r="B238" s="87" t="s">
        <v>970</v>
      </c>
      <c r="C238" s="135">
        <v>0.401</v>
      </c>
      <c r="D238" s="57"/>
      <c r="G238" s="87"/>
    </row>
    <row r="239" spans="3:7" ht="15">
      <c r="C239" s="57"/>
      <c r="D239" s="57"/>
      <c r="G239" s="87"/>
    </row>
    <row r="240" spans="2:7" ht="15">
      <c r="B240" s="87" t="s">
        <v>971</v>
      </c>
      <c r="C240" s="57"/>
      <c r="D240" s="57"/>
      <c r="G240" s="87"/>
    </row>
    <row r="241" spans="1:7" ht="15">
      <c r="A241" s="87" t="s">
        <v>1006</v>
      </c>
      <c r="B241" s="87" t="s">
        <v>973</v>
      </c>
      <c r="C241" s="63">
        <v>9615</v>
      </c>
      <c r="D241" s="63">
        <v>275294</v>
      </c>
      <c r="F241" s="111">
        <f>IF($C$249=0,"",IF(C241="[Mark as ND1 if not relevant]","",C241/$C$249))</f>
        <v>0.243942661423316</v>
      </c>
      <c r="G241" s="111">
        <f>IF($D$249=0,"",IF(D241="[Mark as ND1 if not relevant]","",D241/$D$249))</f>
        <v>0.48563953929391096</v>
      </c>
    </row>
    <row r="242" spans="1:7" ht="15">
      <c r="A242" s="87" t="s">
        <v>1007</v>
      </c>
      <c r="B242" s="87" t="s">
        <v>975</v>
      </c>
      <c r="C242" s="63">
        <v>3938</v>
      </c>
      <c r="D242" s="63">
        <v>50022</v>
      </c>
      <c r="F242" s="111">
        <f aca="true" t="shared" si="9" ref="F242:F248">IF($C$249=0,"",IF(C242="[Mark as ND1 if not relevant]","",C242/$C$249))</f>
        <v>0.09991120131929468</v>
      </c>
      <c r="G242" s="111">
        <f aca="true" t="shared" si="10" ref="G242:G248">IF($D$249=0,"",IF(D242="[Mark as ND1 if not relevant]","",D242/$D$249))</f>
        <v>0.08824260984460254</v>
      </c>
    </row>
    <row r="243" spans="1:7" ht="15">
      <c r="A243" s="87" t="s">
        <v>1008</v>
      </c>
      <c r="B243" s="87" t="s">
        <v>977</v>
      </c>
      <c r="C243" s="63">
        <v>4320</v>
      </c>
      <c r="D243" s="63">
        <v>47990</v>
      </c>
      <c r="F243" s="111">
        <f t="shared" si="9"/>
        <v>0.10960294304198909</v>
      </c>
      <c r="G243" s="111">
        <f t="shared" si="10"/>
        <v>0.08465800740559107</v>
      </c>
    </row>
    <row r="244" spans="1:7" ht="15">
      <c r="A244" s="87" t="s">
        <v>1009</v>
      </c>
      <c r="B244" s="87" t="s">
        <v>979</v>
      </c>
      <c r="C244" s="63">
        <v>4714</v>
      </c>
      <c r="D244" s="63">
        <v>47062</v>
      </c>
      <c r="F244" s="111">
        <f t="shared" si="9"/>
        <v>0.11959913738424457</v>
      </c>
      <c r="G244" s="111">
        <f t="shared" si="10"/>
        <v>0.08302094487438896</v>
      </c>
    </row>
    <row r="245" spans="1:7" ht="15">
      <c r="A245" s="87" t="s">
        <v>1010</v>
      </c>
      <c r="B245" s="87" t="s">
        <v>981</v>
      </c>
      <c r="C245" s="63">
        <v>5127</v>
      </c>
      <c r="D245" s="63">
        <v>47830</v>
      </c>
      <c r="F245" s="111">
        <f t="shared" si="9"/>
        <v>0.13007738170747177</v>
      </c>
      <c r="G245" s="111">
        <f t="shared" si="10"/>
        <v>0.08437575524503897</v>
      </c>
    </row>
    <row r="246" spans="1:7" ht="15">
      <c r="A246" s="87" t="s">
        <v>1011</v>
      </c>
      <c r="B246" s="87" t="s">
        <v>983</v>
      </c>
      <c r="C246" s="63">
        <v>5185</v>
      </c>
      <c r="D246" s="63">
        <v>45800</v>
      </c>
      <c r="F246" s="111">
        <f t="shared" si="9"/>
        <v>0.131548902702017</v>
      </c>
      <c r="G246" s="111">
        <f t="shared" si="10"/>
        <v>0.0807946809580344</v>
      </c>
    </row>
    <row r="247" spans="1:7" ht="15">
      <c r="A247" s="87" t="s">
        <v>1012</v>
      </c>
      <c r="B247" s="87" t="s">
        <v>985</v>
      </c>
      <c r="C247" s="63">
        <v>3767</v>
      </c>
      <c r="D247" s="63">
        <v>31203</v>
      </c>
      <c r="F247" s="111">
        <f t="shared" si="9"/>
        <v>0.09557275149054928</v>
      </c>
      <c r="G247" s="111">
        <f t="shared" si="10"/>
        <v>0.05504446353566697</v>
      </c>
    </row>
    <row r="248" spans="1:7" ht="15">
      <c r="A248" s="87" t="s">
        <v>1013</v>
      </c>
      <c r="B248" s="87" t="s">
        <v>987</v>
      </c>
      <c r="C248" s="63">
        <v>2749</v>
      </c>
      <c r="D248" s="63">
        <v>21668</v>
      </c>
      <c r="F248" s="111">
        <f t="shared" si="9"/>
        <v>0.06974502093111759</v>
      </c>
      <c r="G248" s="111">
        <f t="shared" si="10"/>
        <v>0.038223998842766144</v>
      </c>
    </row>
    <row r="249" spans="1:7" ht="15">
      <c r="A249" s="87" t="s">
        <v>1014</v>
      </c>
      <c r="B249" s="112" t="s">
        <v>263</v>
      </c>
      <c r="C249" s="80">
        <f>SUM(C241:C248)</f>
        <v>39415</v>
      </c>
      <c r="D249" s="80">
        <f>SUM(D241:D248)</f>
        <v>566869</v>
      </c>
      <c r="F249" s="67">
        <f>SUM(F241:F248)</f>
        <v>0.9999999999999999</v>
      </c>
      <c r="G249" s="67">
        <f>SUM(G241:G248)</f>
        <v>1</v>
      </c>
    </row>
    <row r="250" spans="1:7" ht="15" outlineLevel="1">
      <c r="A250" s="87" t="s">
        <v>1015</v>
      </c>
      <c r="B250" s="113" t="s">
        <v>990</v>
      </c>
      <c r="C250" s="63"/>
      <c r="D250" s="63"/>
      <c r="F250" s="111">
        <f aca="true" t="shared" si="11" ref="F250:F255">IF($C$249=0,"",IF(C250="[for completion]","",C250/$C$249))</f>
        <v>0</v>
      </c>
      <c r="G250" s="111">
        <f aca="true" t="shared" si="12" ref="G250:G255">IF($D$249=0,"",IF(D250="[for completion]","",D250/$D$249))</f>
        <v>0</v>
      </c>
    </row>
    <row r="251" spans="1:7" ht="15" outlineLevel="1">
      <c r="A251" s="87" t="s">
        <v>1016</v>
      </c>
      <c r="B251" s="113" t="s">
        <v>992</v>
      </c>
      <c r="C251" s="63"/>
      <c r="D251" s="63"/>
      <c r="F251" s="111">
        <f t="shared" si="11"/>
        <v>0</v>
      </c>
      <c r="G251" s="111">
        <f t="shared" si="12"/>
        <v>0</v>
      </c>
    </row>
    <row r="252" spans="1:7" ht="15" outlineLevel="1">
      <c r="A252" s="87" t="s">
        <v>1017</v>
      </c>
      <c r="B252" s="113" t="s">
        <v>994</v>
      </c>
      <c r="C252" s="63"/>
      <c r="D252" s="63"/>
      <c r="F252" s="111">
        <f t="shared" si="11"/>
        <v>0</v>
      </c>
      <c r="G252" s="111">
        <f t="shared" si="12"/>
        <v>0</v>
      </c>
    </row>
    <row r="253" spans="1:7" ht="15" outlineLevel="1">
      <c r="A253" s="87" t="s">
        <v>1018</v>
      </c>
      <c r="B253" s="113" t="s">
        <v>996</v>
      </c>
      <c r="C253" s="63"/>
      <c r="D253" s="63"/>
      <c r="F253" s="111">
        <f t="shared" si="11"/>
        <v>0</v>
      </c>
      <c r="G253" s="111">
        <f t="shared" si="12"/>
        <v>0</v>
      </c>
    </row>
    <row r="254" spans="1:7" ht="15" outlineLevel="1">
      <c r="A254" s="87" t="s">
        <v>1019</v>
      </c>
      <c r="B254" s="113" t="s">
        <v>998</v>
      </c>
      <c r="C254" s="63"/>
      <c r="D254" s="63"/>
      <c r="F254" s="111">
        <f t="shared" si="11"/>
        <v>0</v>
      </c>
      <c r="G254" s="111">
        <f t="shared" si="12"/>
        <v>0</v>
      </c>
    </row>
    <row r="255" spans="1:7" ht="15" outlineLevel="1">
      <c r="A255" s="87" t="s">
        <v>1020</v>
      </c>
      <c r="B255" s="113" t="s">
        <v>1000</v>
      </c>
      <c r="C255" s="63"/>
      <c r="D255" s="63"/>
      <c r="F255" s="111">
        <f t="shared" si="11"/>
        <v>0</v>
      </c>
      <c r="G255" s="111">
        <f t="shared" si="12"/>
        <v>0</v>
      </c>
    </row>
    <row r="256" spans="1:7" ht="15" outlineLevel="1">
      <c r="A256" s="87" t="s">
        <v>1021</v>
      </c>
      <c r="B256" s="113"/>
      <c r="F256" s="111"/>
      <c r="G256" s="111"/>
    </row>
    <row r="257" spans="1:7" ht="15" outlineLevel="1">
      <c r="A257" s="87" t="s">
        <v>1022</v>
      </c>
      <c r="B257" s="113"/>
      <c r="F257" s="111"/>
      <c r="G257" s="111"/>
    </row>
    <row r="258" spans="1:7" ht="15" outlineLevel="1">
      <c r="A258" s="87" t="s">
        <v>1023</v>
      </c>
      <c r="B258" s="113"/>
      <c r="F258" s="111"/>
      <c r="G258" s="111"/>
    </row>
    <row r="259" spans="1:7" ht="15" customHeight="1">
      <c r="A259" s="109"/>
      <c r="B259" s="114" t="s">
        <v>1024</v>
      </c>
      <c r="C259" s="109" t="s">
        <v>716</v>
      </c>
      <c r="D259" s="109"/>
      <c r="E259" s="115"/>
      <c r="F259" s="109"/>
      <c r="G259" s="109"/>
    </row>
    <row r="260" spans="1:7" ht="15">
      <c r="A260" s="87" t="s">
        <v>1025</v>
      </c>
      <c r="B260" s="87" t="s">
        <v>1026</v>
      </c>
      <c r="C260" s="135">
        <v>0.665</v>
      </c>
      <c r="E260" s="67"/>
      <c r="F260" s="67"/>
      <c r="G260" s="67"/>
    </row>
    <row r="261" spans="1:6" ht="15">
      <c r="A261" s="87" t="s">
        <v>1027</v>
      </c>
      <c r="B261" s="87" t="s">
        <v>1028</v>
      </c>
      <c r="C261" s="135">
        <v>0.046</v>
      </c>
      <c r="E261" s="67"/>
      <c r="F261" s="67"/>
    </row>
    <row r="262" spans="1:6" ht="15">
      <c r="A262" s="87" t="s">
        <v>1029</v>
      </c>
      <c r="B262" s="87" t="s">
        <v>1030</v>
      </c>
      <c r="C262" s="135">
        <v>0.272</v>
      </c>
      <c r="E262" s="67"/>
      <c r="F262" s="67"/>
    </row>
    <row r="263" spans="1:14" ht="15">
      <c r="A263" s="87" t="s">
        <v>1031</v>
      </c>
      <c r="B263" s="87" t="s">
        <v>1032</v>
      </c>
      <c r="C263" s="135">
        <v>0.016</v>
      </c>
      <c r="D263" s="131"/>
      <c r="E263" s="131"/>
      <c r="F263" s="132"/>
      <c r="G263" s="132"/>
      <c r="H263" s="96"/>
      <c r="I263" s="87"/>
      <c r="J263" s="87"/>
      <c r="K263" s="87"/>
      <c r="L263" s="96"/>
      <c r="M263" s="96"/>
      <c r="N263" s="96"/>
    </row>
    <row r="264" spans="1:6" ht="15">
      <c r="A264" s="87" t="s">
        <v>1033</v>
      </c>
      <c r="B264" s="87" t="s">
        <v>261</v>
      </c>
      <c r="C264" s="135">
        <v>0.001</v>
      </c>
      <c r="E264" s="67"/>
      <c r="F264" s="67"/>
    </row>
    <row r="265" spans="1:6" ht="15" outlineLevel="1">
      <c r="A265" s="87" t="s">
        <v>1034</v>
      </c>
      <c r="B265" s="113" t="s">
        <v>1035</v>
      </c>
      <c r="C265" s="136"/>
      <c r="E265" s="67"/>
      <c r="F265" s="67"/>
    </row>
    <row r="266" spans="1:6" ht="15" outlineLevel="1">
      <c r="A266" s="87" t="s">
        <v>1036</v>
      </c>
      <c r="B266" s="113" t="s">
        <v>1037</v>
      </c>
      <c r="C266" s="137"/>
      <c r="E266" s="67"/>
      <c r="F266" s="67"/>
    </row>
    <row r="267" spans="1:6" ht="15" outlineLevel="1">
      <c r="A267" s="87" t="s">
        <v>1038</v>
      </c>
      <c r="B267" s="113" t="s">
        <v>1039</v>
      </c>
      <c r="C267" s="136"/>
      <c r="E267" s="67"/>
      <c r="F267" s="67"/>
    </row>
    <row r="268" spans="1:6" ht="15" outlineLevel="1">
      <c r="A268" s="87" t="s">
        <v>1040</v>
      </c>
      <c r="B268" s="113" t="s">
        <v>1041</v>
      </c>
      <c r="C268" s="136"/>
      <c r="E268" s="67"/>
      <c r="F268" s="67"/>
    </row>
    <row r="269" spans="1:6" ht="15" outlineLevel="1">
      <c r="A269" s="87" t="s">
        <v>1042</v>
      </c>
      <c r="B269" s="113" t="s">
        <v>1043</v>
      </c>
      <c r="C269" s="136"/>
      <c r="E269" s="67"/>
      <c r="F269" s="67"/>
    </row>
    <row r="270" spans="1:6" ht="15" outlineLevel="1">
      <c r="A270" s="87" t="s">
        <v>1044</v>
      </c>
      <c r="B270" s="113" t="s">
        <v>265</v>
      </c>
      <c r="C270" s="136"/>
      <c r="E270" s="67"/>
      <c r="F270" s="67"/>
    </row>
    <row r="271" spans="1:6" ht="15" outlineLevel="1">
      <c r="A271" s="87" t="s">
        <v>1045</v>
      </c>
      <c r="B271" s="113" t="s">
        <v>265</v>
      </c>
      <c r="C271" s="136"/>
      <c r="E271" s="67"/>
      <c r="F271" s="67"/>
    </row>
    <row r="272" spans="1:6" ht="15" outlineLevel="1">
      <c r="A272" s="87" t="s">
        <v>1046</v>
      </c>
      <c r="B272" s="113" t="s">
        <v>265</v>
      </c>
      <c r="C272" s="136"/>
      <c r="E272" s="67"/>
      <c r="F272" s="67"/>
    </row>
    <row r="273" spans="1:6" ht="15" outlineLevel="1">
      <c r="A273" s="87" t="s">
        <v>1047</v>
      </c>
      <c r="B273" s="113" t="s">
        <v>265</v>
      </c>
      <c r="C273" s="136"/>
      <c r="E273" s="67"/>
      <c r="F273" s="67"/>
    </row>
    <row r="274" spans="1:6" ht="15" outlineLevel="1">
      <c r="A274" s="87" t="s">
        <v>1048</v>
      </c>
      <c r="B274" s="113" t="s">
        <v>265</v>
      </c>
      <c r="C274" s="136"/>
      <c r="E274" s="67"/>
      <c r="F274" s="67"/>
    </row>
    <row r="275" spans="1:6" ht="15" outlineLevel="1">
      <c r="A275" s="87" t="s">
        <v>1049</v>
      </c>
      <c r="B275" s="113" t="s">
        <v>265</v>
      </c>
      <c r="C275" s="136"/>
      <c r="E275" s="67"/>
      <c r="F275" s="67"/>
    </row>
    <row r="276" spans="1:7" ht="15" customHeight="1">
      <c r="A276" s="109"/>
      <c r="B276" s="114" t="s">
        <v>1050</v>
      </c>
      <c r="C276" s="109" t="s">
        <v>716</v>
      </c>
      <c r="D276" s="109"/>
      <c r="E276" s="115"/>
      <c r="F276" s="109"/>
      <c r="G276" s="110"/>
    </row>
    <row r="277" spans="1:6" ht="15">
      <c r="A277" s="87" t="s">
        <v>1051</v>
      </c>
      <c r="B277" s="87" t="s">
        <v>1052</v>
      </c>
      <c r="C277" s="135">
        <v>0.826</v>
      </c>
      <c r="E277" s="96"/>
      <c r="F277" s="96"/>
    </row>
    <row r="278" spans="1:6" ht="15">
      <c r="A278" s="87" t="s">
        <v>1053</v>
      </c>
      <c r="B278" s="87" t="s">
        <v>1054</v>
      </c>
      <c r="C278" s="135">
        <v>0.174</v>
      </c>
      <c r="E278" s="96"/>
      <c r="F278" s="96"/>
    </row>
    <row r="279" spans="1:6" ht="15">
      <c r="A279" s="87" t="s">
        <v>1055</v>
      </c>
      <c r="B279" s="87" t="s">
        <v>261</v>
      </c>
      <c r="C279" s="135">
        <v>0</v>
      </c>
      <c r="E279" s="96"/>
      <c r="F279" s="96"/>
    </row>
    <row r="280" spans="1:6" ht="15" outlineLevel="1">
      <c r="A280" s="87" t="s">
        <v>1056</v>
      </c>
      <c r="C280" s="120"/>
      <c r="E280" s="96"/>
      <c r="F280" s="96"/>
    </row>
    <row r="281" spans="1:6" ht="15" outlineLevel="1">
      <c r="A281" s="87" t="s">
        <v>1057</v>
      </c>
      <c r="C281" s="120"/>
      <c r="E281" s="96"/>
      <c r="F281" s="96"/>
    </row>
    <row r="282" spans="1:6" ht="15" outlineLevel="1">
      <c r="A282" s="87" t="s">
        <v>1058</v>
      </c>
      <c r="C282" s="120"/>
      <c r="E282" s="96"/>
      <c r="F282" s="96"/>
    </row>
    <row r="283" spans="1:6" ht="15" outlineLevel="1">
      <c r="A283" s="87" t="s">
        <v>1059</v>
      </c>
      <c r="C283" s="120"/>
      <c r="E283" s="96"/>
      <c r="F283" s="96"/>
    </row>
    <row r="284" spans="1:6" ht="15" outlineLevel="1">
      <c r="A284" s="87" t="s">
        <v>1060</v>
      </c>
      <c r="C284" s="120"/>
      <c r="E284" s="96"/>
      <c r="F284" s="96"/>
    </row>
    <row r="285" spans="1:6" ht="15" outlineLevel="1">
      <c r="A285" s="87" t="s">
        <v>1061</v>
      </c>
      <c r="C285" s="120"/>
      <c r="E285" s="96"/>
      <c r="F285" s="96"/>
    </row>
    <row r="286" spans="1:7" ht="18.75">
      <c r="A286" s="128"/>
      <c r="B286" s="129" t="s">
        <v>1062</v>
      </c>
      <c r="C286" s="128"/>
      <c r="D286" s="128"/>
      <c r="E286" s="128"/>
      <c r="F286" s="130"/>
      <c r="G286" s="130"/>
    </row>
    <row r="287" spans="1:7" ht="15" customHeight="1">
      <c r="A287" s="109"/>
      <c r="B287" s="114" t="s">
        <v>1063</v>
      </c>
      <c r="C287" s="109" t="s">
        <v>931</v>
      </c>
      <c r="D287" s="109" t="s">
        <v>932</v>
      </c>
      <c r="E287" s="109"/>
      <c r="F287" s="109" t="s">
        <v>717</v>
      </c>
      <c r="G287" s="109" t="s">
        <v>933</v>
      </c>
    </row>
    <row r="288" spans="1:7" ht="15">
      <c r="A288" s="87" t="s">
        <v>1064</v>
      </c>
      <c r="B288" s="87" t="s">
        <v>935</v>
      </c>
      <c r="C288" s="87" t="s">
        <v>454</v>
      </c>
      <c r="D288" s="131"/>
      <c r="E288" s="131"/>
      <c r="F288" s="132"/>
      <c r="G288" s="132"/>
    </row>
    <row r="289" spans="1:7" ht="15">
      <c r="A289" s="131"/>
      <c r="D289" s="131"/>
      <c r="E289" s="131"/>
      <c r="F289" s="132"/>
      <c r="G289" s="132"/>
    </row>
    <row r="290" spans="2:7" ht="15">
      <c r="B290" s="87" t="s">
        <v>936</v>
      </c>
      <c r="D290" s="131"/>
      <c r="E290" s="131"/>
      <c r="F290" s="132"/>
      <c r="G290" s="132"/>
    </row>
    <row r="291" spans="1:7" ht="15">
      <c r="A291" s="87" t="s">
        <v>1065</v>
      </c>
      <c r="B291" s="87" t="s">
        <v>846</v>
      </c>
      <c r="C291" s="87" t="s">
        <v>454</v>
      </c>
      <c r="D291" s="87" t="s">
        <v>454</v>
      </c>
      <c r="E291" s="131"/>
      <c r="F291" s="111">
        <f aca="true" t="shared" si="13" ref="F291:F314">IF($C$315=0,"",IF(C291="[for completion]","",C291/$C$315))</f>
      </c>
      <c r="G291" s="111">
        <f aca="true" t="shared" si="14" ref="G291:G314">IF($D$315=0,"",IF(D291="[for completion]","",D291/$D$315))</f>
      </c>
    </row>
    <row r="292" spans="1:7" ht="15">
      <c r="A292" s="87" t="s">
        <v>1066</v>
      </c>
      <c r="B292" s="87" t="s">
        <v>846</v>
      </c>
      <c r="C292" s="87" t="s">
        <v>454</v>
      </c>
      <c r="D292" s="87" t="s">
        <v>454</v>
      </c>
      <c r="E292" s="131"/>
      <c r="F292" s="111">
        <f t="shared" si="13"/>
      </c>
      <c r="G292" s="111">
        <f t="shared" si="14"/>
      </c>
    </row>
    <row r="293" spans="1:7" ht="15">
      <c r="A293" s="87" t="s">
        <v>1067</v>
      </c>
      <c r="B293" s="87" t="s">
        <v>846</v>
      </c>
      <c r="C293" s="87" t="s">
        <v>454</v>
      </c>
      <c r="D293" s="87" t="s">
        <v>454</v>
      </c>
      <c r="E293" s="131"/>
      <c r="F293" s="111">
        <f t="shared" si="13"/>
      </c>
      <c r="G293" s="111">
        <f t="shared" si="14"/>
      </c>
    </row>
    <row r="294" spans="1:7" ht="15">
      <c r="A294" s="87" t="s">
        <v>1068</v>
      </c>
      <c r="B294" s="87" t="s">
        <v>846</v>
      </c>
      <c r="C294" s="87" t="s">
        <v>454</v>
      </c>
      <c r="D294" s="87" t="s">
        <v>454</v>
      </c>
      <c r="E294" s="131"/>
      <c r="F294" s="111">
        <f t="shared" si="13"/>
      </c>
      <c r="G294" s="111">
        <f t="shared" si="14"/>
      </c>
    </row>
    <row r="295" spans="1:7" ht="15">
      <c r="A295" s="87" t="s">
        <v>1069</v>
      </c>
      <c r="B295" s="87" t="s">
        <v>846</v>
      </c>
      <c r="C295" s="87" t="s">
        <v>454</v>
      </c>
      <c r="D295" s="87" t="s">
        <v>454</v>
      </c>
      <c r="E295" s="131"/>
      <c r="F295" s="111">
        <f t="shared" si="13"/>
      </c>
      <c r="G295" s="111">
        <f t="shared" si="14"/>
      </c>
    </row>
    <row r="296" spans="1:7" ht="15">
      <c r="A296" s="87" t="s">
        <v>1070</v>
      </c>
      <c r="B296" s="87" t="s">
        <v>846</v>
      </c>
      <c r="C296" s="87" t="s">
        <v>454</v>
      </c>
      <c r="D296" s="87" t="s">
        <v>454</v>
      </c>
      <c r="E296" s="131"/>
      <c r="F296" s="111">
        <f t="shared" si="13"/>
      </c>
      <c r="G296" s="111">
        <f t="shared" si="14"/>
      </c>
    </row>
    <row r="297" spans="1:7" ht="15">
      <c r="A297" s="87" t="s">
        <v>1071</v>
      </c>
      <c r="B297" s="87" t="s">
        <v>846</v>
      </c>
      <c r="C297" s="87" t="s">
        <v>454</v>
      </c>
      <c r="D297" s="87" t="s">
        <v>454</v>
      </c>
      <c r="E297" s="131"/>
      <c r="F297" s="111">
        <f t="shared" si="13"/>
      </c>
      <c r="G297" s="111">
        <f t="shared" si="14"/>
      </c>
    </row>
    <row r="298" spans="1:7" ht="15">
      <c r="A298" s="87" t="s">
        <v>1072</v>
      </c>
      <c r="B298" s="87" t="s">
        <v>846</v>
      </c>
      <c r="C298" s="87" t="s">
        <v>454</v>
      </c>
      <c r="D298" s="87" t="s">
        <v>454</v>
      </c>
      <c r="E298" s="131"/>
      <c r="F298" s="111">
        <f t="shared" si="13"/>
      </c>
      <c r="G298" s="111">
        <f t="shared" si="14"/>
      </c>
    </row>
    <row r="299" spans="1:7" ht="15">
      <c r="A299" s="87" t="s">
        <v>1073</v>
      </c>
      <c r="B299" s="87" t="s">
        <v>846</v>
      </c>
      <c r="C299" s="87" t="s">
        <v>454</v>
      </c>
      <c r="D299" s="87" t="s">
        <v>454</v>
      </c>
      <c r="E299" s="131"/>
      <c r="F299" s="111">
        <f t="shared" si="13"/>
      </c>
      <c r="G299" s="111">
        <f t="shared" si="14"/>
      </c>
    </row>
    <row r="300" spans="1:7" ht="15">
      <c r="A300" s="87" t="s">
        <v>1074</v>
      </c>
      <c r="B300" s="87" t="s">
        <v>846</v>
      </c>
      <c r="C300" s="87" t="s">
        <v>454</v>
      </c>
      <c r="D300" s="87" t="s">
        <v>454</v>
      </c>
      <c r="F300" s="111">
        <f t="shared" si="13"/>
      </c>
      <c r="G300" s="111">
        <f t="shared" si="14"/>
      </c>
    </row>
    <row r="301" spans="1:7" ht="15">
      <c r="A301" s="87" t="s">
        <v>1075</v>
      </c>
      <c r="B301" s="87" t="s">
        <v>846</v>
      </c>
      <c r="C301" s="87" t="s">
        <v>454</v>
      </c>
      <c r="D301" s="87" t="s">
        <v>454</v>
      </c>
      <c r="F301" s="111">
        <f t="shared" si="13"/>
      </c>
      <c r="G301" s="111">
        <f t="shared" si="14"/>
      </c>
    </row>
    <row r="302" spans="1:7" ht="15">
      <c r="A302" s="87" t="s">
        <v>1076</v>
      </c>
      <c r="B302" s="87" t="s">
        <v>846</v>
      </c>
      <c r="C302" s="87" t="s">
        <v>454</v>
      </c>
      <c r="D302" s="87" t="s">
        <v>454</v>
      </c>
      <c r="F302" s="111">
        <f t="shared" si="13"/>
      </c>
      <c r="G302" s="111">
        <f t="shared" si="14"/>
      </c>
    </row>
    <row r="303" spans="1:7" ht="15">
      <c r="A303" s="87" t="s">
        <v>1077</v>
      </c>
      <c r="B303" s="87" t="s">
        <v>846</v>
      </c>
      <c r="C303" s="87" t="s">
        <v>454</v>
      </c>
      <c r="D303" s="87" t="s">
        <v>454</v>
      </c>
      <c r="F303" s="111">
        <f t="shared" si="13"/>
      </c>
      <c r="G303" s="111">
        <f t="shared" si="14"/>
      </c>
    </row>
    <row r="304" spans="1:7" ht="15">
      <c r="A304" s="87" t="s">
        <v>1078</v>
      </c>
      <c r="B304" s="87" t="s">
        <v>846</v>
      </c>
      <c r="C304" s="87" t="s">
        <v>454</v>
      </c>
      <c r="D304" s="87" t="s">
        <v>454</v>
      </c>
      <c r="F304" s="111">
        <f t="shared" si="13"/>
      </c>
      <c r="G304" s="111">
        <f t="shared" si="14"/>
      </c>
    </row>
    <row r="305" spans="1:7" ht="15">
      <c r="A305" s="87" t="s">
        <v>1079</v>
      </c>
      <c r="B305" s="87" t="s">
        <v>846</v>
      </c>
      <c r="C305" s="87" t="s">
        <v>454</v>
      </c>
      <c r="D305" s="87" t="s">
        <v>454</v>
      </c>
      <c r="F305" s="111">
        <f t="shared" si="13"/>
      </c>
      <c r="G305" s="111">
        <f t="shared" si="14"/>
      </c>
    </row>
    <row r="306" spans="1:7" ht="15">
      <c r="A306" s="87" t="s">
        <v>1080</v>
      </c>
      <c r="B306" s="87" t="s">
        <v>846</v>
      </c>
      <c r="C306" s="87" t="s">
        <v>454</v>
      </c>
      <c r="D306" s="87" t="s">
        <v>454</v>
      </c>
      <c r="F306" s="111">
        <f t="shared" si="13"/>
      </c>
      <c r="G306" s="111">
        <f t="shared" si="14"/>
      </c>
    </row>
    <row r="307" spans="1:7" ht="15">
      <c r="A307" s="87" t="s">
        <v>1081</v>
      </c>
      <c r="B307" s="87" t="s">
        <v>846</v>
      </c>
      <c r="C307" s="87" t="s">
        <v>454</v>
      </c>
      <c r="D307" s="87" t="s">
        <v>454</v>
      </c>
      <c r="E307" s="67"/>
      <c r="F307" s="111">
        <f t="shared" si="13"/>
      </c>
      <c r="G307" s="111">
        <f t="shared" si="14"/>
      </c>
    </row>
    <row r="308" spans="1:7" ht="15">
      <c r="A308" s="87" t="s">
        <v>1082</v>
      </c>
      <c r="B308" s="87" t="s">
        <v>846</v>
      </c>
      <c r="C308" s="87" t="s">
        <v>454</v>
      </c>
      <c r="D308" s="87" t="s">
        <v>454</v>
      </c>
      <c r="E308" s="67"/>
      <c r="F308" s="111">
        <f t="shared" si="13"/>
      </c>
      <c r="G308" s="111">
        <f t="shared" si="14"/>
      </c>
    </row>
    <row r="309" spans="1:7" ht="15">
      <c r="A309" s="87" t="s">
        <v>1083</v>
      </c>
      <c r="B309" s="87" t="s">
        <v>846</v>
      </c>
      <c r="C309" s="87" t="s">
        <v>454</v>
      </c>
      <c r="D309" s="87" t="s">
        <v>454</v>
      </c>
      <c r="E309" s="67"/>
      <c r="F309" s="111">
        <f t="shared" si="13"/>
      </c>
      <c r="G309" s="111">
        <f t="shared" si="14"/>
      </c>
    </row>
    <row r="310" spans="1:7" ht="15">
      <c r="A310" s="87" t="s">
        <v>1084</v>
      </c>
      <c r="B310" s="87" t="s">
        <v>846</v>
      </c>
      <c r="C310" s="87" t="s">
        <v>454</v>
      </c>
      <c r="D310" s="87" t="s">
        <v>454</v>
      </c>
      <c r="E310" s="67"/>
      <c r="F310" s="111">
        <f t="shared" si="13"/>
      </c>
      <c r="G310" s="111">
        <f t="shared" si="14"/>
      </c>
    </row>
    <row r="311" spans="1:7" ht="15">
      <c r="A311" s="87" t="s">
        <v>1085</v>
      </c>
      <c r="B311" s="87" t="s">
        <v>846</v>
      </c>
      <c r="C311" s="87" t="s">
        <v>454</v>
      </c>
      <c r="D311" s="87" t="s">
        <v>454</v>
      </c>
      <c r="E311" s="67"/>
      <c r="F311" s="111">
        <f t="shared" si="13"/>
      </c>
      <c r="G311" s="111">
        <f t="shared" si="14"/>
      </c>
    </row>
    <row r="312" spans="1:7" ht="15">
      <c r="A312" s="87" t="s">
        <v>1086</v>
      </c>
      <c r="B312" s="87" t="s">
        <v>846</v>
      </c>
      <c r="C312" s="87" t="s">
        <v>454</v>
      </c>
      <c r="D312" s="87" t="s">
        <v>454</v>
      </c>
      <c r="E312" s="67"/>
      <c r="F312" s="111">
        <f t="shared" si="13"/>
      </c>
      <c r="G312" s="111">
        <f t="shared" si="14"/>
      </c>
    </row>
    <row r="313" spans="1:7" ht="15">
      <c r="A313" s="87" t="s">
        <v>1087</v>
      </c>
      <c r="B313" s="87" t="s">
        <v>846</v>
      </c>
      <c r="C313" s="87" t="s">
        <v>454</v>
      </c>
      <c r="D313" s="87" t="s">
        <v>454</v>
      </c>
      <c r="E313" s="67"/>
      <c r="F313" s="111">
        <f t="shared" si="13"/>
      </c>
      <c r="G313" s="111">
        <f t="shared" si="14"/>
      </c>
    </row>
    <row r="314" spans="1:7" ht="15">
      <c r="A314" s="87" t="s">
        <v>1088</v>
      </c>
      <c r="B314" s="87" t="s">
        <v>846</v>
      </c>
      <c r="C314" s="87" t="s">
        <v>454</v>
      </c>
      <c r="D314" s="87" t="s">
        <v>454</v>
      </c>
      <c r="E314" s="67"/>
      <c r="F314" s="111">
        <f t="shared" si="13"/>
      </c>
      <c r="G314" s="111">
        <f t="shared" si="14"/>
      </c>
    </row>
    <row r="315" spans="1:7" ht="15">
      <c r="A315" s="87" t="s">
        <v>1089</v>
      </c>
      <c r="B315" s="112" t="s">
        <v>263</v>
      </c>
      <c r="C315" s="87">
        <f>SUM(C291:C314)</f>
        <v>0</v>
      </c>
      <c r="D315" s="87">
        <f>SUM(D291:D314)</f>
        <v>0</v>
      </c>
      <c r="E315" s="67"/>
      <c r="F315" s="67">
        <f>SUM(F291:F314)</f>
        <v>0</v>
      </c>
      <c r="G315" s="67">
        <f>SUM(G291:G314)</f>
        <v>0</v>
      </c>
    </row>
    <row r="316" spans="1:7" ht="15" customHeight="1">
      <c r="A316" s="109"/>
      <c r="B316" s="114" t="s">
        <v>1090</v>
      </c>
      <c r="C316" s="109" t="s">
        <v>931</v>
      </c>
      <c r="D316" s="109" t="s">
        <v>932</v>
      </c>
      <c r="E316" s="109"/>
      <c r="F316" s="109" t="s">
        <v>717</v>
      </c>
      <c r="G316" s="109" t="s">
        <v>933</v>
      </c>
    </row>
    <row r="317" spans="1:7" ht="15">
      <c r="A317" s="87" t="s">
        <v>1091</v>
      </c>
      <c r="B317" s="87" t="s">
        <v>970</v>
      </c>
      <c r="C317" s="120" t="s">
        <v>454</v>
      </c>
      <c r="G317" s="87"/>
    </row>
    <row r="318" ht="15">
      <c r="G318" s="87"/>
    </row>
    <row r="319" spans="2:7" ht="15">
      <c r="B319" s="87" t="s">
        <v>971</v>
      </c>
      <c r="G319" s="87"/>
    </row>
    <row r="320" spans="1:7" ht="15">
      <c r="A320" s="87" t="s">
        <v>1092</v>
      </c>
      <c r="B320" s="87" t="s">
        <v>973</v>
      </c>
      <c r="C320" s="87" t="s">
        <v>454</v>
      </c>
      <c r="D320" s="87" t="s">
        <v>454</v>
      </c>
      <c r="F320" s="111">
        <f>IF($C$328=0,"",IF(C320="[for completion]","",C320/$C$328))</f>
      </c>
      <c r="G320" s="111">
        <f>IF($D$328=0,"",IF(D320="[for completion]","",D320/$D$328))</f>
      </c>
    </row>
    <row r="321" spans="1:7" ht="15">
      <c r="A321" s="87" t="s">
        <v>1093</v>
      </c>
      <c r="B321" s="87" t="s">
        <v>975</v>
      </c>
      <c r="C321" s="87" t="s">
        <v>454</v>
      </c>
      <c r="D321" s="87" t="s">
        <v>454</v>
      </c>
      <c r="F321" s="111">
        <f aca="true" t="shared" si="15" ref="F321:F334">IF($C$328=0,"",IF(C321="[for completion]","",C321/$C$328))</f>
      </c>
      <c r="G321" s="111">
        <f aca="true" t="shared" si="16" ref="G321:G334">IF($D$328=0,"",IF(D321="[for completion]","",D321/$D$328))</f>
      </c>
    </row>
    <row r="322" spans="1:7" ht="15">
      <c r="A322" s="87" t="s">
        <v>1094</v>
      </c>
      <c r="B322" s="87" t="s">
        <v>977</v>
      </c>
      <c r="C322" s="87" t="s">
        <v>454</v>
      </c>
      <c r="D322" s="87" t="s">
        <v>454</v>
      </c>
      <c r="F322" s="111">
        <f t="shared" si="15"/>
      </c>
      <c r="G322" s="111">
        <f t="shared" si="16"/>
      </c>
    </row>
    <row r="323" spans="1:7" ht="15">
      <c r="A323" s="87" t="s">
        <v>1095</v>
      </c>
      <c r="B323" s="87" t="s">
        <v>979</v>
      </c>
      <c r="C323" s="87" t="s">
        <v>454</v>
      </c>
      <c r="D323" s="87" t="s">
        <v>454</v>
      </c>
      <c r="F323" s="111">
        <f t="shared" si="15"/>
      </c>
      <c r="G323" s="111">
        <f t="shared" si="16"/>
      </c>
    </row>
    <row r="324" spans="1:7" ht="15">
      <c r="A324" s="87" t="s">
        <v>1096</v>
      </c>
      <c r="B324" s="87" t="s">
        <v>981</v>
      </c>
      <c r="C324" s="87" t="s">
        <v>454</v>
      </c>
      <c r="D324" s="87" t="s">
        <v>454</v>
      </c>
      <c r="F324" s="111">
        <f t="shared" si="15"/>
      </c>
      <c r="G324" s="111">
        <f t="shared" si="16"/>
      </c>
    </row>
    <row r="325" spans="1:7" ht="15">
      <c r="A325" s="87" t="s">
        <v>1097</v>
      </c>
      <c r="B325" s="87" t="s">
        <v>983</v>
      </c>
      <c r="C325" s="87" t="s">
        <v>454</v>
      </c>
      <c r="D325" s="87" t="s">
        <v>454</v>
      </c>
      <c r="F325" s="111">
        <f t="shared" si="15"/>
      </c>
      <c r="G325" s="111">
        <f t="shared" si="16"/>
      </c>
    </row>
    <row r="326" spans="1:7" ht="15">
      <c r="A326" s="87" t="s">
        <v>1098</v>
      </c>
      <c r="B326" s="87" t="s">
        <v>985</v>
      </c>
      <c r="C326" s="87" t="s">
        <v>454</v>
      </c>
      <c r="D326" s="87" t="s">
        <v>454</v>
      </c>
      <c r="F326" s="111">
        <f t="shared" si="15"/>
      </c>
      <c r="G326" s="111">
        <f t="shared" si="16"/>
      </c>
    </row>
    <row r="327" spans="1:7" ht="15">
      <c r="A327" s="87" t="s">
        <v>1099</v>
      </c>
      <c r="B327" s="87" t="s">
        <v>987</v>
      </c>
      <c r="C327" s="87" t="s">
        <v>454</v>
      </c>
      <c r="D327" s="87" t="s">
        <v>454</v>
      </c>
      <c r="F327" s="111">
        <f t="shared" si="15"/>
      </c>
      <c r="G327" s="111">
        <f t="shared" si="16"/>
      </c>
    </row>
    <row r="328" spans="1:7" ht="15">
      <c r="A328" s="87" t="s">
        <v>1100</v>
      </c>
      <c r="B328" s="112" t="s">
        <v>263</v>
      </c>
      <c r="C328" s="87">
        <f>SUM(C320:C327)</f>
        <v>0</v>
      </c>
      <c r="D328" s="87">
        <f>SUM(D320:D327)</f>
        <v>0</v>
      </c>
      <c r="F328" s="67">
        <f>SUM(F320:F327)</f>
        <v>0</v>
      </c>
      <c r="G328" s="67">
        <f>SUM(G320:G327)</f>
        <v>0</v>
      </c>
    </row>
    <row r="329" spans="1:7" ht="15" outlineLevel="1">
      <c r="A329" s="87" t="s">
        <v>1101</v>
      </c>
      <c r="B329" s="113" t="s">
        <v>990</v>
      </c>
      <c r="F329" s="111">
        <f t="shared" si="15"/>
      </c>
      <c r="G329" s="111">
        <f t="shared" si="16"/>
      </c>
    </row>
    <row r="330" spans="1:7" ht="15" outlineLevel="1">
      <c r="A330" s="87" t="s">
        <v>1102</v>
      </c>
      <c r="B330" s="113" t="s">
        <v>992</v>
      </c>
      <c r="F330" s="111">
        <f t="shared" si="15"/>
      </c>
      <c r="G330" s="111">
        <f t="shared" si="16"/>
      </c>
    </row>
    <row r="331" spans="1:7" ht="15" outlineLevel="1">
      <c r="A331" s="87" t="s">
        <v>1103</v>
      </c>
      <c r="B331" s="113" t="s">
        <v>994</v>
      </c>
      <c r="F331" s="111">
        <f t="shared" si="15"/>
      </c>
      <c r="G331" s="111">
        <f t="shared" si="16"/>
      </c>
    </row>
    <row r="332" spans="1:7" ht="15" outlineLevel="1">
      <c r="A332" s="87" t="s">
        <v>1104</v>
      </c>
      <c r="B332" s="113" t="s">
        <v>996</v>
      </c>
      <c r="F332" s="111">
        <f t="shared" si="15"/>
      </c>
      <c r="G332" s="111">
        <f t="shared" si="16"/>
      </c>
    </row>
    <row r="333" spans="1:7" ht="15" outlineLevel="1">
      <c r="A333" s="87" t="s">
        <v>1105</v>
      </c>
      <c r="B333" s="113" t="s">
        <v>998</v>
      </c>
      <c r="F333" s="111">
        <f t="shared" si="15"/>
      </c>
      <c r="G333" s="111">
        <f t="shared" si="16"/>
      </c>
    </row>
    <row r="334" spans="1:7" ht="15" outlineLevel="1">
      <c r="A334" s="87" t="s">
        <v>1106</v>
      </c>
      <c r="B334" s="113" t="s">
        <v>1000</v>
      </c>
      <c r="F334" s="111">
        <f t="shared" si="15"/>
      </c>
      <c r="G334" s="111">
        <f t="shared" si="16"/>
      </c>
    </row>
    <row r="335" spans="1:7" ht="15" outlineLevel="1">
      <c r="A335" s="87" t="s">
        <v>1107</v>
      </c>
      <c r="B335" s="113"/>
      <c r="F335" s="111"/>
      <c r="G335" s="111"/>
    </row>
    <row r="336" spans="1:7" ht="15" outlineLevel="1">
      <c r="A336" s="87" t="s">
        <v>1108</v>
      </c>
      <c r="B336" s="113"/>
      <c r="F336" s="111"/>
      <c r="G336" s="111"/>
    </row>
    <row r="337" spans="1:7" ht="15" outlineLevel="1">
      <c r="A337" s="87" t="s">
        <v>1109</v>
      </c>
      <c r="B337" s="113"/>
      <c r="F337" s="67"/>
      <c r="G337" s="67"/>
    </row>
    <row r="338" spans="1:7" ht="15" customHeight="1">
      <c r="A338" s="109"/>
      <c r="B338" s="114" t="s">
        <v>1110</v>
      </c>
      <c r="C338" s="109" t="s">
        <v>931</v>
      </c>
      <c r="D338" s="109" t="s">
        <v>932</v>
      </c>
      <c r="E338" s="109"/>
      <c r="F338" s="109" t="s">
        <v>717</v>
      </c>
      <c r="G338" s="109" t="s">
        <v>933</v>
      </c>
    </row>
    <row r="339" spans="1:7" ht="15">
      <c r="A339" s="87" t="s">
        <v>1111</v>
      </c>
      <c r="B339" s="87" t="s">
        <v>970</v>
      </c>
      <c r="C339" s="120" t="s">
        <v>229</v>
      </c>
      <c r="G339" s="87"/>
    </row>
    <row r="340" ht="15">
      <c r="G340" s="87"/>
    </row>
    <row r="341" spans="2:7" ht="15">
      <c r="B341" s="87" t="s">
        <v>971</v>
      </c>
      <c r="G341" s="87"/>
    </row>
    <row r="342" spans="1:7" ht="15">
      <c r="A342" s="87" t="s">
        <v>1112</v>
      </c>
      <c r="B342" s="87" t="s">
        <v>973</v>
      </c>
      <c r="C342" s="87" t="s">
        <v>229</v>
      </c>
      <c r="D342" s="87" t="s">
        <v>229</v>
      </c>
      <c r="F342" s="111">
        <f>IF($C$350=0,"",IF(C342="[Mark as ND1 if not relevant]","",C342/$C$350))</f>
      </c>
      <c r="G342" s="111">
        <f>IF($D$350=0,"",IF(D342="[Mark as ND1 if not relevant]","",D342/$D$350))</f>
      </c>
    </row>
    <row r="343" spans="1:7" ht="15">
      <c r="A343" s="87" t="s">
        <v>1113</v>
      </c>
      <c r="B343" s="87" t="s">
        <v>975</v>
      </c>
      <c r="C343" s="87" t="s">
        <v>229</v>
      </c>
      <c r="D343" s="87" t="s">
        <v>229</v>
      </c>
      <c r="F343" s="111">
        <f aca="true" t="shared" si="17" ref="F343:F349">IF($C$350=0,"",IF(C343="[Mark as ND1 if not relevant]","",C343/$C$350))</f>
      </c>
      <c r="G343" s="111">
        <f aca="true" t="shared" si="18" ref="G343:G349">IF($D$350=0,"",IF(D343="[Mark as ND1 if not relevant]","",D343/$D$350))</f>
      </c>
    </row>
    <row r="344" spans="1:7" ht="15">
      <c r="A344" s="87" t="s">
        <v>1114</v>
      </c>
      <c r="B344" s="87" t="s">
        <v>977</v>
      </c>
      <c r="C344" s="87" t="s">
        <v>229</v>
      </c>
      <c r="D344" s="87" t="s">
        <v>229</v>
      </c>
      <c r="F344" s="111">
        <f t="shared" si="17"/>
      </c>
      <c r="G344" s="111">
        <f t="shared" si="18"/>
      </c>
    </row>
    <row r="345" spans="1:7" ht="15">
      <c r="A345" s="87" t="s">
        <v>1115</v>
      </c>
      <c r="B345" s="87" t="s">
        <v>979</v>
      </c>
      <c r="C345" s="87" t="s">
        <v>229</v>
      </c>
      <c r="D345" s="87" t="s">
        <v>229</v>
      </c>
      <c r="F345" s="111">
        <f t="shared" si="17"/>
      </c>
      <c r="G345" s="111">
        <f t="shared" si="18"/>
      </c>
    </row>
    <row r="346" spans="1:7" ht="15">
      <c r="A346" s="87" t="s">
        <v>1116</v>
      </c>
      <c r="B346" s="87" t="s">
        <v>981</v>
      </c>
      <c r="C346" s="87" t="s">
        <v>229</v>
      </c>
      <c r="D346" s="87" t="s">
        <v>229</v>
      </c>
      <c r="F346" s="111">
        <f t="shared" si="17"/>
      </c>
      <c r="G346" s="111">
        <f t="shared" si="18"/>
      </c>
    </row>
    <row r="347" spans="1:7" ht="15">
      <c r="A347" s="87" t="s">
        <v>1117</v>
      </c>
      <c r="B347" s="87" t="s">
        <v>983</v>
      </c>
      <c r="C347" s="87" t="s">
        <v>229</v>
      </c>
      <c r="D347" s="87" t="s">
        <v>229</v>
      </c>
      <c r="F347" s="111">
        <f t="shared" si="17"/>
      </c>
      <c r="G347" s="111">
        <f t="shared" si="18"/>
      </c>
    </row>
    <row r="348" spans="1:7" ht="15">
      <c r="A348" s="87" t="s">
        <v>1118</v>
      </c>
      <c r="B348" s="87" t="s">
        <v>985</v>
      </c>
      <c r="C348" s="87" t="s">
        <v>229</v>
      </c>
      <c r="D348" s="87" t="s">
        <v>229</v>
      </c>
      <c r="F348" s="111">
        <f t="shared" si="17"/>
      </c>
      <c r="G348" s="111">
        <f t="shared" si="18"/>
      </c>
    </row>
    <row r="349" spans="1:7" ht="15">
      <c r="A349" s="87" t="s">
        <v>1119</v>
      </c>
      <c r="B349" s="87" t="s">
        <v>987</v>
      </c>
      <c r="C349" s="87" t="s">
        <v>229</v>
      </c>
      <c r="D349" s="87" t="s">
        <v>229</v>
      </c>
      <c r="F349" s="111">
        <f t="shared" si="17"/>
      </c>
      <c r="G349" s="111">
        <f t="shared" si="18"/>
      </c>
    </row>
    <row r="350" spans="1:7" ht="15">
      <c r="A350" s="87" t="s">
        <v>1120</v>
      </c>
      <c r="B350" s="112" t="s">
        <v>263</v>
      </c>
      <c r="C350" s="87">
        <f>SUM(C342:C349)</f>
        <v>0</v>
      </c>
      <c r="D350" s="87">
        <f>SUM(D342:D349)</f>
        <v>0</v>
      </c>
      <c r="F350" s="67">
        <f>SUM(F342:F349)</f>
        <v>0</v>
      </c>
      <c r="G350" s="67">
        <f>SUM(G342:G349)</f>
        <v>0</v>
      </c>
    </row>
    <row r="351" spans="1:7" ht="15" outlineLevel="1">
      <c r="A351" s="87" t="s">
        <v>1121</v>
      </c>
      <c r="B351" s="113" t="s">
        <v>990</v>
      </c>
      <c r="F351" s="111">
        <f aca="true" t="shared" si="19" ref="F351:F356">IF($C$350=0,"",IF(C351="[for completion]","",C351/$C$350))</f>
      </c>
      <c r="G351" s="111">
        <f aca="true" t="shared" si="20" ref="G351:G356">IF($D$350=0,"",IF(D351="[for completion]","",D351/$D$350))</f>
      </c>
    </row>
    <row r="352" spans="1:7" ht="15" outlineLevel="1">
      <c r="A352" s="87" t="s">
        <v>1122</v>
      </c>
      <c r="B352" s="113" t="s">
        <v>992</v>
      </c>
      <c r="F352" s="111">
        <f t="shared" si="19"/>
      </c>
      <c r="G352" s="111">
        <f t="shared" si="20"/>
      </c>
    </row>
    <row r="353" spans="1:7" ht="15" outlineLevel="1">
      <c r="A353" s="87" t="s">
        <v>1123</v>
      </c>
      <c r="B353" s="113" t="s">
        <v>994</v>
      </c>
      <c r="F353" s="111">
        <f t="shared" si="19"/>
      </c>
      <c r="G353" s="111">
        <f t="shared" si="20"/>
      </c>
    </row>
    <row r="354" spans="1:7" ht="15" outlineLevel="1">
      <c r="A354" s="87" t="s">
        <v>1124</v>
      </c>
      <c r="B354" s="113" t="s">
        <v>996</v>
      </c>
      <c r="F354" s="111">
        <f t="shared" si="19"/>
      </c>
      <c r="G354" s="111">
        <f t="shared" si="20"/>
      </c>
    </row>
    <row r="355" spans="1:7" ht="15" outlineLevel="1">
      <c r="A355" s="87" t="s">
        <v>1125</v>
      </c>
      <c r="B355" s="113" t="s">
        <v>998</v>
      </c>
      <c r="F355" s="111">
        <f t="shared" si="19"/>
      </c>
      <c r="G355" s="111">
        <f t="shared" si="20"/>
      </c>
    </row>
    <row r="356" spans="1:7" ht="15" outlineLevel="1">
      <c r="A356" s="87" t="s">
        <v>1126</v>
      </c>
      <c r="B356" s="113" t="s">
        <v>1000</v>
      </c>
      <c r="F356" s="111">
        <f t="shared" si="19"/>
      </c>
      <c r="G356" s="111">
        <f t="shared" si="20"/>
      </c>
    </row>
    <row r="357" spans="1:7" ht="15" outlineLevel="1">
      <c r="A357" s="87" t="s">
        <v>1127</v>
      </c>
      <c r="B357" s="113"/>
      <c r="F357" s="111"/>
      <c r="G357" s="111"/>
    </row>
    <row r="358" spans="1:7" ht="15" outlineLevel="1">
      <c r="A358" s="87" t="s">
        <v>1128</v>
      </c>
      <c r="B358" s="113"/>
      <c r="F358" s="111"/>
      <c r="G358" s="111"/>
    </row>
    <row r="359" spans="1:7" ht="15" outlineLevel="1">
      <c r="A359" s="87" t="s">
        <v>1129</v>
      </c>
      <c r="B359" s="113"/>
      <c r="F359" s="111"/>
      <c r="G359" s="67"/>
    </row>
    <row r="360" spans="1:7" ht="15" customHeight="1">
      <c r="A360" s="109"/>
      <c r="B360" s="114" t="s">
        <v>1130</v>
      </c>
      <c r="C360" s="109" t="s">
        <v>1131</v>
      </c>
      <c r="D360" s="109"/>
      <c r="E360" s="109"/>
      <c r="F360" s="109"/>
      <c r="G360" s="110"/>
    </row>
    <row r="361" spans="1:7" ht="15">
      <c r="A361" s="87" t="s">
        <v>1132</v>
      </c>
      <c r="B361" s="87" t="s">
        <v>1133</v>
      </c>
      <c r="C361" s="120" t="s">
        <v>454</v>
      </c>
      <c r="G361" s="87"/>
    </row>
    <row r="362" spans="1:7" ht="15">
      <c r="A362" s="87" t="s">
        <v>1134</v>
      </c>
      <c r="B362" s="87" t="s">
        <v>1135</v>
      </c>
      <c r="C362" s="120" t="s">
        <v>454</v>
      </c>
      <c r="G362" s="87"/>
    </row>
    <row r="363" spans="1:7" ht="15">
      <c r="A363" s="87" t="s">
        <v>1136</v>
      </c>
      <c r="B363" s="87" t="s">
        <v>1137</v>
      </c>
      <c r="C363" s="120" t="s">
        <v>454</v>
      </c>
      <c r="G363" s="87"/>
    </row>
    <row r="364" spans="1:7" ht="15">
      <c r="A364" s="87" t="s">
        <v>1138</v>
      </c>
      <c r="B364" s="87" t="s">
        <v>1139</v>
      </c>
      <c r="C364" s="120" t="s">
        <v>454</v>
      </c>
      <c r="G364" s="87"/>
    </row>
    <row r="365" spans="1:7" ht="15">
      <c r="A365" s="87" t="s">
        <v>1140</v>
      </c>
      <c r="B365" s="87" t="s">
        <v>1141</v>
      </c>
      <c r="C365" s="120" t="s">
        <v>454</v>
      </c>
      <c r="G365" s="87"/>
    </row>
    <row r="366" spans="1:7" ht="15">
      <c r="A366" s="87" t="s">
        <v>1142</v>
      </c>
      <c r="B366" s="87" t="s">
        <v>1143</v>
      </c>
      <c r="C366" s="120" t="s">
        <v>454</v>
      </c>
      <c r="G366" s="87"/>
    </row>
    <row r="367" spans="1:7" ht="15">
      <c r="A367" s="87" t="s">
        <v>1144</v>
      </c>
      <c r="B367" s="87" t="s">
        <v>1145</v>
      </c>
      <c r="C367" s="120" t="s">
        <v>454</v>
      </c>
      <c r="G367" s="87"/>
    </row>
    <row r="368" spans="1:7" ht="15">
      <c r="A368" s="87" t="s">
        <v>1146</v>
      </c>
      <c r="B368" s="87" t="s">
        <v>1147</v>
      </c>
      <c r="C368" s="120" t="s">
        <v>454</v>
      </c>
      <c r="G368" s="87"/>
    </row>
    <row r="369" spans="1:7" ht="15">
      <c r="A369" s="87" t="s">
        <v>1148</v>
      </c>
      <c r="B369" s="87" t="s">
        <v>1149</v>
      </c>
      <c r="C369" s="120" t="s">
        <v>454</v>
      </c>
      <c r="G369" s="87"/>
    </row>
    <row r="370" spans="1:7" ht="15">
      <c r="A370" s="87" t="s">
        <v>1150</v>
      </c>
      <c r="B370" s="87" t="s">
        <v>261</v>
      </c>
      <c r="C370" s="120" t="s">
        <v>454</v>
      </c>
      <c r="G370" s="87"/>
    </row>
    <row r="371" spans="1:7" ht="15" outlineLevel="1">
      <c r="A371" s="87" t="s">
        <v>1151</v>
      </c>
      <c r="B371" s="113" t="s">
        <v>1152</v>
      </c>
      <c r="C371" s="120"/>
      <c r="G371" s="87"/>
    </row>
    <row r="372" spans="1:7" ht="15" outlineLevel="1">
      <c r="A372" s="87" t="s">
        <v>1153</v>
      </c>
      <c r="B372" s="113" t="s">
        <v>265</v>
      </c>
      <c r="C372" s="120"/>
      <c r="G372" s="87"/>
    </row>
    <row r="373" spans="1:7" ht="15" outlineLevel="1">
      <c r="A373" s="87" t="s">
        <v>1154</v>
      </c>
      <c r="B373" s="113" t="s">
        <v>265</v>
      </c>
      <c r="C373" s="120"/>
      <c r="G373" s="87"/>
    </row>
    <row r="374" spans="1:7" ht="15" outlineLevel="1">
      <c r="A374" s="87" t="s">
        <v>1155</v>
      </c>
      <c r="B374" s="113" t="s">
        <v>265</v>
      </c>
      <c r="C374" s="120"/>
      <c r="G374" s="87"/>
    </row>
    <row r="375" spans="1:7" ht="15" outlineLevel="1">
      <c r="A375" s="87" t="s">
        <v>1156</v>
      </c>
      <c r="B375" s="113" t="s">
        <v>265</v>
      </c>
      <c r="C375" s="120"/>
      <c r="G375" s="87"/>
    </row>
    <row r="376" spans="1:7" ht="15" outlineLevel="1">
      <c r="A376" s="87" t="s">
        <v>1157</v>
      </c>
      <c r="B376" s="113" t="s">
        <v>265</v>
      </c>
      <c r="C376" s="120"/>
      <c r="G376" s="87"/>
    </row>
    <row r="377" spans="1:7" ht="15" outlineLevel="1">
      <c r="A377" s="87" t="s">
        <v>1158</v>
      </c>
      <c r="B377" s="113" t="s">
        <v>265</v>
      </c>
      <c r="C377" s="120"/>
      <c r="G377" s="87"/>
    </row>
    <row r="378" spans="1:7" ht="15" outlineLevel="1">
      <c r="A378" s="87" t="s">
        <v>1159</v>
      </c>
      <c r="B378" s="113" t="s">
        <v>265</v>
      </c>
      <c r="C378" s="120"/>
      <c r="G378" s="87"/>
    </row>
    <row r="379" spans="1:7" ht="15" outlineLevel="1">
      <c r="A379" s="87" t="s">
        <v>1160</v>
      </c>
      <c r="B379" s="113" t="s">
        <v>265</v>
      </c>
      <c r="C379" s="120"/>
      <c r="G379" s="87"/>
    </row>
    <row r="380" spans="1:7" ht="15" outlineLevel="1">
      <c r="A380" s="87" t="s">
        <v>1161</v>
      </c>
      <c r="B380" s="113" t="s">
        <v>265</v>
      </c>
      <c r="C380" s="120"/>
      <c r="G380" s="87"/>
    </row>
    <row r="381" spans="1:7" ht="15" outlineLevel="1">
      <c r="A381" s="87" t="s">
        <v>1162</v>
      </c>
      <c r="B381" s="113" t="s">
        <v>265</v>
      </c>
      <c r="C381" s="120"/>
      <c r="G381" s="87"/>
    </row>
    <row r="382" spans="1:3" ht="15" outlineLevel="1">
      <c r="A382" s="87" t="s">
        <v>1163</v>
      </c>
      <c r="B382" s="113" t="s">
        <v>265</v>
      </c>
      <c r="C382" s="120"/>
    </row>
    <row r="383" spans="1:3" ht="15" outlineLevel="1">
      <c r="A383" s="87" t="s">
        <v>1164</v>
      </c>
      <c r="B383" s="113" t="s">
        <v>265</v>
      </c>
      <c r="C383" s="120"/>
    </row>
    <row r="384" spans="1:3" ht="15" outlineLevel="1">
      <c r="A384" s="87" t="s">
        <v>1165</v>
      </c>
      <c r="B384" s="113" t="s">
        <v>265</v>
      </c>
      <c r="C384" s="120"/>
    </row>
    <row r="385" spans="1:3" ht="15" outlineLevel="1">
      <c r="A385" s="87" t="s">
        <v>1166</v>
      </c>
      <c r="B385" s="113" t="s">
        <v>265</v>
      </c>
      <c r="C385" s="120"/>
    </row>
    <row r="386" spans="1:3" ht="15" outlineLevel="1">
      <c r="A386" s="87" t="s">
        <v>1167</v>
      </c>
      <c r="B386" s="113" t="s">
        <v>265</v>
      </c>
      <c r="C386" s="120"/>
    </row>
    <row r="387" spans="1:3" ht="15" outlineLevel="1">
      <c r="A387" s="87" t="s">
        <v>1168</v>
      </c>
      <c r="B387" s="113" t="s">
        <v>265</v>
      </c>
      <c r="C387" s="120"/>
    </row>
    <row r="388" ht="15">
      <c r="C388" s="120"/>
    </row>
    <row r="389" ht="15">
      <c r="C389" s="120"/>
    </row>
    <row r="390" ht="15">
      <c r="C390" s="120"/>
    </row>
    <row r="391" ht="15">
      <c r="C391" s="120"/>
    </row>
    <row r="392" ht="15">
      <c r="C392" s="120"/>
    </row>
    <row r="393" ht="15">
      <c r="C393" s="120"/>
    </row>
  </sheetData>
  <sheetProtection sheet="1"/>
  <hyperlinks>
    <hyperlink ref="B6" location="'B. HTT Mortgage Assets'!A10" display="7. Mortgage Assets"/>
    <hyperlink ref="B7" location="'B. HTT Mortgage Assets'!A185" display="7.A Residential Cover Pool"/>
    <hyperlink ref="B8" location="'B. HTT Mortgage Assets'!A286" display="7.B Commercial Cover Pool"/>
  </hyperlinks>
  <printOptions/>
  <pageMargins left="0.7083333333333334" right="0.7083333333333334" top="0.5958333333333333" bottom="0.7479166666666667" header="0.31527777777777777" footer="0.5118055555555555"/>
  <pageSetup horizontalDpi="600" verticalDpi="600" orientation="landscape" paperSize="9" scale="50" r:id="rId1"/>
  <rowBreaks count="1" manualBreakCount="1">
    <brk id="258" max="255" man="1"/>
  </rowBreaks>
</worksheet>
</file>

<file path=xl/worksheets/sheet4.xml><?xml version="1.0" encoding="utf-8"?>
<worksheet xmlns="http://schemas.openxmlformats.org/spreadsheetml/2006/main" xmlns:r="http://schemas.openxmlformats.org/officeDocument/2006/relationships">
  <sheetPr>
    <tabColor rgb="FFE36E00"/>
  </sheetPr>
  <dimension ref="A1:M135"/>
  <sheetViews>
    <sheetView zoomScale="80" zoomScaleNormal="80" zoomScalePageLayoutView="0" workbookViewId="0" topLeftCell="A1">
      <selection activeCell="B17" sqref="B17:B18"/>
    </sheetView>
  </sheetViews>
  <sheetFormatPr defaultColWidth="11.421875" defaultRowHeight="12.75" outlineLevelRow="1"/>
  <cols>
    <col min="1" max="1" width="16.421875" style="0" customWidth="1"/>
    <col min="2" max="2" width="90.421875" style="38" customWidth="1"/>
    <col min="3" max="3" width="135.57421875" style="1" customWidth="1"/>
    <col min="4" max="13" width="11.421875" style="1" customWidth="1"/>
  </cols>
  <sheetData>
    <row r="1" spans="1:13" s="139" customFormat="1" ht="31.5">
      <c r="A1" s="41" t="s">
        <v>1169</v>
      </c>
      <c r="B1" s="41"/>
      <c r="C1" s="25" t="s">
        <v>175</v>
      </c>
      <c r="D1" s="138"/>
      <c r="E1" s="138"/>
      <c r="F1" s="138"/>
      <c r="G1" s="138"/>
      <c r="H1" s="138"/>
      <c r="I1" s="138"/>
      <c r="J1" s="138"/>
      <c r="K1" s="138"/>
      <c r="L1" s="138"/>
      <c r="M1" s="138"/>
    </row>
    <row r="2" spans="2:3" ht="15">
      <c r="B2" s="39"/>
      <c r="C2" s="39"/>
    </row>
    <row r="3" spans="1:3" ht="15">
      <c r="A3" s="140" t="s">
        <v>1170</v>
      </c>
      <c r="B3" s="141"/>
      <c r="C3" s="39"/>
    </row>
    <row r="4" ht="15">
      <c r="C4" s="39"/>
    </row>
    <row r="5" spans="1:3" ht="37.5">
      <c r="A5" s="50" t="s">
        <v>186</v>
      </c>
      <c r="B5" s="50" t="s">
        <v>1171</v>
      </c>
      <c r="C5" s="142" t="s">
        <v>1172</v>
      </c>
    </row>
    <row r="6" spans="1:3" ht="29.25" customHeight="1">
      <c r="A6" s="143" t="s">
        <v>1173</v>
      </c>
      <c r="B6" s="144" t="s">
        <v>1174</v>
      </c>
      <c r="C6" s="145" t="s">
        <v>1175</v>
      </c>
    </row>
    <row r="7" spans="1:3" ht="33.75" customHeight="1">
      <c r="A7" s="143" t="s">
        <v>1176</v>
      </c>
      <c r="B7" s="144" t="s">
        <v>1177</v>
      </c>
      <c r="C7" s="145" t="s">
        <v>1178</v>
      </c>
    </row>
    <row r="8" spans="1:3" ht="15">
      <c r="A8" s="143" t="s">
        <v>1179</v>
      </c>
      <c r="B8" s="144" t="s">
        <v>1180</v>
      </c>
      <c r="C8" s="145" t="s">
        <v>229</v>
      </c>
    </row>
    <row r="9" spans="1:3" ht="15">
      <c r="A9" s="143" t="s">
        <v>1181</v>
      </c>
      <c r="B9" s="144" t="s">
        <v>1182</v>
      </c>
      <c r="C9" s="145" t="s">
        <v>1183</v>
      </c>
    </row>
    <row r="10" spans="1:3" ht="44.25" customHeight="1">
      <c r="A10" s="143" t="s">
        <v>1184</v>
      </c>
      <c r="B10" s="144" t="s">
        <v>1185</v>
      </c>
      <c r="C10" s="145" t="s">
        <v>1186</v>
      </c>
    </row>
    <row r="11" spans="1:3" ht="54.75" customHeight="1">
      <c r="A11" s="143" t="s">
        <v>1187</v>
      </c>
      <c r="B11" s="144" t="s">
        <v>1188</v>
      </c>
      <c r="C11" s="145" t="s">
        <v>1189</v>
      </c>
    </row>
    <row r="12" spans="1:3" ht="29.25" customHeight="1">
      <c r="A12" s="143" t="s">
        <v>1190</v>
      </c>
      <c r="B12" s="144" t="s">
        <v>1191</v>
      </c>
      <c r="C12" s="145" t="s">
        <v>1192</v>
      </c>
    </row>
    <row r="13" spans="1:3" ht="15">
      <c r="A13" s="143" t="s">
        <v>1193</v>
      </c>
      <c r="B13" s="144" t="s">
        <v>1194</v>
      </c>
      <c r="C13" s="145" t="s">
        <v>454</v>
      </c>
    </row>
    <row r="14" spans="1:3" ht="30">
      <c r="A14" s="143" t="s">
        <v>1195</v>
      </c>
      <c r="B14" s="144" t="s">
        <v>1196</v>
      </c>
      <c r="C14" s="145" t="s">
        <v>1197</v>
      </c>
    </row>
    <row r="15" spans="1:3" ht="15">
      <c r="A15" s="143" t="s">
        <v>1198</v>
      </c>
      <c r="B15" s="144" t="s">
        <v>1199</v>
      </c>
      <c r="C15" s="145" t="s">
        <v>1200</v>
      </c>
    </row>
    <row r="16" spans="1:3" ht="315">
      <c r="A16" s="143" t="s">
        <v>1201</v>
      </c>
      <c r="B16" s="144" t="s">
        <v>1202</v>
      </c>
      <c r="C16" s="145" t="s">
        <v>1203</v>
      </c>
    </row>
    <row r="17" spans="1:3" ht="90">
      <c r="A17" s="620" t="s">
        <v>1204</v>
      </c>
      <c r="B17" s="622" t="s">
        <v>1205</v>
      </c>
      <c r="C17" s="610" t="s">
        <v>1709</v>
      </c>
    </row>
    <row r="18" spans="1:3" ht="60">
      <c r="A18" s="621"/>
      <c r="B18" s="623"/>
      <c r="C18" s="611" t="s">
        <v>1710</v>
      </c>
    </row>
    <row r="19" spans="1:3" ht="15">
      <c r="A19" s="143" t="s">
        <v>1206</v>
      </c>
      <c r="B19" s="144" t="s">
        <v>1207</v>
      </c>
      <c r="C19" s="145" t="s">
        <v>1208</v>
      </c>
    </row>
    <row r="20" spans="1:3" ht="15" outlineLevel="1">
      <c r="A20" s="143" t="s">
        <v>1209</v>
      </c>
      <c r="B20" s="146" t="s">
        <v>1210</v>
      </c>
      <c r="C20" s="147"/>
    </row>
    <row r="21" spans="1:3" ht="15" outlineLevel="1">
      <c r="A21" s="143" t="s">
        <v>1211</v>
      </c>
      <c r="B21" s="148"/>
      <c r="C21" s="147"/>
    </row>
    <row r="22" spans="1:3" ht="15" outlineLevel="1">
      <c r="A22" s="143" t="s">
        <v>1212</v>
      </c>
      <c r="B22" s="148"/>
      <c r="C22" s="147"/>
    </row>
    <row r="23" spans="1:3" ht="15" outlineLevel="1">
      <c r="A23" s="143" t="s">
        <v>1213</v>
      </c>
      <c r="B23" s="148"/>
      <c r="C23" s="147"/>
    </row>
    <row r="24" spans="1:3" ht="15" outlineLevel="1">
      <c r="A24" s="143" t="s">
        <v>1214</v>
      </c>
      <c r="B24" s="148"/>
      <c r="C24" s="147"/>
    </row>
    <row r="25" spans="1:3" ht="18.75">
      <c r="A25" s="149"/>
      <c r="B25" s="149" t="s">
        <v>1215</v>
      </c>
      <c r="C25" s="150" t="s">
        <v>1216</v>
      </c>
    </row>
    <row r="26" spans="1:3" ht="15">
      <c r="A26" s="143" t="s">
        <v>1217</v>
      </c>
      <c r="B26" s="144" t="s">
        <v>1218</v>
      </c>
      <c r="C26" s="147" t="s">
        <v>229</v>
      </c>
    </row>
    <row r="27" spans="1:3" ht="15">
      <c r="A27" s="143" t="s">
        <v>1219</v>
      </c>
      <c r="B27" s="144" t="s">
        <v>1220</v>
      </c>
      <c r="C27" s="147" t="s">
        <v>454</v>
      </c>
    </row>
    <row r="28" spans="1:3" ht="15">
      <c r="A28" s="143" t="s">
        <v>1221</v>
      </c>
      <c r="B28" s="144" t="s">
        <v>1222</v>
      </c>
      <c r="C28" s="147" t="s">
        <v>1223</v>
      </c>
    </row>
    <row r="29" spans="1:3" ht="15" outlineLevel="1">
      <c r="A29" s="143" t="s">
        <v>1217</v>
      </c>
      <c r="B29" s="147"/>
      <c r="C29" s="147"/>
    </row>
    <row r="30" spans="1:3" ht="15" outlineLevel="1">
      <c r="A30" s="143" t="s">
        <v>1224</v>
      </c>
      <c r="B30" s="147"/>
      <c r="C30" s="147"/>
    </row>
    <row r="31" spans="1:3" ht="15" outlineLevel="1">
      <c r="A31" s="143" t="s">
        <v>1225</v>
      </c>
      <c r="B31" s="144"/>
      <c r="C31" s="147"/>
    </row>
    <row r="32" spans="1:3" ht="18.75">
      <c r="A32" s="149"/>
      <c r="B32" s="149" t="s">
        <v>1226</v>
      </c>
      <c r="C32" s="150" t="s">
        <v>1172</v>
      </c>
    </row>
    <row r="33" spans="1:3" ht="15">
      <c r="A33" s="143" t="s">
        <v>1227</v>
      </c>
      <c r="B33" s="144" t="s">
        <v>1228</v>
      </c>
      <c r="C33" s="147" t="s">
        <v>454</v>
      </c>
    </row>
    <row r="34" spans="1:3" ht="15">
      <c r="A34" s="143" t="s">
        <v>1229</v>
      </c>
      <c r="B34" s="147"/>
      <c r="C34" s="151"/>
    </row>
    <row r="35" spans="1:3" ht="15">
      <c r="A35" s="143" t="s">
        <v>1230</v>
      </c>
      <c r="B35" s="147"/>
      <c r="C35" s="151"/>
    </row>
    <row r="36" spans="1:3" ht="15">
      <c r="A36" s="143" t="s">
        <v>1231</v>
      </c>
      <c r="B36" s="147"/>
      <c r="C36" s="151"/>
    </row>
    <row r="37" spans="1:3" ht="15">
      <c r="A37" s="143" t="s">
        <v>1232</v>
      </c>
      <c r="B37" s="147"/>
      <c r="C37" s="151"/>
    </row>
    <row r="38" spans="1:3" ht="15">
      <c r="A38" s="143" t="s">
        <v>1233</v>
      </c>
      <c r="B38" s="147"/>
      <c r="C38" s="151"/>
    </row>
    <row r="84" ht="15">
      <c r="B84" s="39"/>
    </row>
    <row r="85" ht="15">
      <c r="B85" s="39"/>
    </row>
    <row r="86" ht="15">
      <c r="B86" s="39"/>
    </row>
    <row r="87" ht="15">
      <c r="B87" s="39"/>
    </row>
    <row r="88" ht="15">
      <c r="B88" s="39"/>
    </row>
    <row r="89" ht="15">
      <c r="B89" s="39"/>
    </row>
    <row r="90" ht="15">
      <c r="B90" s="39"/>
    </row>
    <row r="91" ht="15">
      <c r="B91" s="39"/>
    </row>
    <row r="92" ht="15">
      <c r="B92" s="39"/>
    </row>
    <row r="93" ht="15">
      <c r="B93" s="39"/>
    </row>
    <row r="102" ht="15">
      <c r="B102" s="39"/>
    </row>
    <row r="128" ht="15">
      <c r="B128" s="48"/>
    </row>
    <row r="129" ht="15">
      <c r="B129" s="48"/>
    </row>
    <row r="135" ht="15">
      <c r="B135" s="53"/>
    </row>
  </sheetData>
  <sheetProtection sheet="1"/>
  <mergeCells count="2">
    <mergeCell ref="A17:A18"/>
    <mergeCell ref="B17:B18"/>
  </mergeCells>
  <printOptions/>
  <pageMargins left="0.7083333333333334" right="0.7083333333333334" top="0.5958333333333333" bottom="0.7479166666666667" header="0.31527777777777777" footer="0.5118055555555555"/>
  <pageSetup horizontalDpi="600" verticalDpi="600" orientation="landscape" paperSize="9" scale="50" r:id="rId1"/>
</worksheet>
</file>

<file path=xl/worksheets/sheet5.xml><?xml version="1.0" encoding="utf-8"?>
<worksheet xmlns="http://schemas.openxmlformats.org/spreadsheetml/2006/main" xmlns:r="http://schemas.openxmlformats.org/officeDocument/2006/relationships">
  <sheetPr>
    <tabColor indexed="62"/>
  </sheetPr>
  <dimension ref="A1:M548"/>
  <sheetViews>
    <sheetView zoomScaleSheetLayoutView="100" zoomScalePageLayoutView="0" workbookViewId="0" topLeftCell="A1">
      <selection activeCell="E83" sqref="E83"/>
    </sheetView>
  </sheetViews>
  <sheetFormatPr defaultColWidth="11.421875" defaultRowHeight="12.75"/>
  <cols>
    <col min="1" max="1" width="5.421875" style="152" customWidth="1"/>
    <col min="2" max="2" width="19.7109375" style="153" customWidth="1"/>
    <col min="3" max="3" width="17.8515625" style="153" customWidth="1"/>
    <col min="4" max="4" width="15.421875" style="153" customWidth="1"/>
    <col min="5" max="5" width="13.7109375" style="153" customWidth="1"/>
    <col min="6" max="6" width="12.421875" style="153" customWidth="1"/>
    <col min="7" max="8" width="14.421875" style="153" customWidth="1"/>
    <col min="9" max="9" width="10.7109375" style="153" customWidth="1"/>
    <col min="10" max="10" width="15.421875" style="153" customWidth="1"/>
    <col min="11" max="16384" width="11.421875" style="153" customWidth="1"/>
  </cols>
  <sheetData>
    <row r="1" spans="1:8" s="157" customFormat="1" ht="12.75">
      <c r="A1" s="154"/>
      <c r="B1" s="155" t="s">
        <v>1234</v>
      </c>
      <c r="C1" s="156"/>
      <c r="D1" s="156"/>
      <c r="E1" s="156"/>
      <c r="F1" s="156"/>
      <c r="G1" s="156"/>
      <c r="H1" s="156"/>
    </row>
    <row r="3" spans="2:5" ht="15">
      <c r="B3" s="158" t="s">
        <v>1235</v>
      </c>
      <c r="C3" s="159" t="s">
        <v>164</v>
      </c>
      <c r="D3" s="160"/>
      <c r="E3" s="160"/>
    </row>
    <row r="4" spans="2:6" ht="12.75">
      <c r="B4" s="158" t="s">
        <v>1236</v>
      </c>
      <c r="C4" s="161">
        <f>Introduction!$G$10</f>
        <v>43373</v>
      </c>
      <c r="D4" s="162" t="s">
        <v>1237</v>
      </c>
      <c r="E4" s="163">
        <f>Introduction!$G$9</f>
        <v>43396</v>
      </c>
      <c r="F4" s="157"/>
    </row>
    <row r="5" spans="2:6" ht="12.75">
      <c r="B5" s="158"/>
      <c r="C5" s="164"/>
      <c r="F5" s="157"/>
    </row>
    <row r="6" spans="2:13" ht="12.75" customHeight="1">
      <c r="B6" s="165" t="s">
        <v>1238</v>
      </c>
      <c r="C6" s="630" t="str">
        <f>"The euro equivalent amount for the Swiss francs operations are based on the currency rate as of  "&amp;TEXT(C4,"jj/mm/aaaa")</f>
        <v>The euro equivalent amount for the Swiss francs operations are based on the currency rate as of  30/09/2018</v>
      </c>
      <c r="D6" s="630"/>
      <c r="E6" s="630"/>
      <c r="F6" s="630"/>
      <c r="G6" s="630"/>
      <c r="H6" s="630"/>
      <c r="I6" s="630"/>
      <c r="J6" s="630"/>
      <c r="M6" s="166"/>
    </row>
    <row r="7" spans="2:10" ht="9" customHeight="1">
      <c r="B7" s="167"/>
      <c r="C7" s="168"/>
      <c r="D7" s="168"/>
      <c r="E7" s="168"/>
      <c r="F7" s="168"/>
      <c r="G7" s="168"/>
      <c r="H7" s="168"/>
      <c r="I7" s="168"/>
      <c r="J7" s="168"/>
    </row>
    <row r="8" ht="12.75">
      <c r="C8" s="169"/>
    </row>
    <row r="9" spans="1:8" s="171" customFormat="1" ht="12.75">
      <c r="A9" s="170">
        <v>1</v>
      </c>
      <c r="B9" s="155" t="s">
        <v>1239</v>
      </c>
      <c r="C9" s="155"/>
      <c r="D9" s="155"/>
      <c r="E9" s="155"/>
      <c r="F9" s="155"/>
      <c r="G9" s="155"/>
      <c r="H9" s="155"/>
    </row>
    <row r="12" spans="1:8" ht="12.75">
      <c r="A12" s="152" t="s">
        <v>1240</v>
      </c>
      <c r="B12" s="172" t="s">
        <v>1241</v>
      </c>
      <c r="C12" s="173"/>
      <c r="D12" s="173"/>
      <c r="E12" s="174" t="str">
        <f>Introduction!$F$8</f>
        <v>Caisse de Refinancement de l'Habitat</v>
      </c>
      <c r="F12" s="175"/>
      <c r="G12" s="175"/>
      <c r="H12" s="176"/>
    </row>
    <row r="13" spans="2:8" ht="12.75">
      <c r="B13" s="177" t="s">
        <v>1242</v>
      </c>
      <c r="C13" s="178"/>
      <c r="D13" s="178"/>
      <c r="E13" s="179" t="str">
        <f>E12</f>
        <v>Caisse de Refinancement de l'Habitat</v>
      </c>
      <c r="F13" s="180"/>
      <c r="G13" s="180"/>
      <c r="H13" s="181"/>
    </row>
    <row r="14" spans="2:8" ht="15">
      <c r="B14" s="182" t="s">
        <v>1243</v>
      </c>
      <c r="C14" s="183"/>
      <c r="D14" s="183"/>
      <c r="E14" s="184" t="s">
        <v>1244</v>
      </c>
      <c r="F14" s="185"/>
      <c r="G14" s="185"/>
      <c r="H14" s="186"/>
    </row>
    <row r="15" spans="1:9" s="157" customFormat="1" ht="12.75">
      <c r="A15" s="187"/>
      <c r="B15" s="188"/>
      <c r="C15" s="188"/>
      <c r="D15" s="188"/>
      <c r="E15" s="188"/>
      <c r="F15" s="189"/>
      <c r="G15" s="190"/>
      <c r="H15" s="190"/>
      <c r="I15" s="190"/>
    </row>
    <row r="16" spans="1:9" s="157" customFormat="1" ht="12.75">
      <c r="A16" s="187"/>
      <c r="B16" s="191"/>
      <c r="C16" s="191"/>
      <c r="D16" s="191"/>
      <c r="E16" s="191"/>
      <c r="F16" s="189"/>
      <c r="G16" s="190"/>
      <c r="H16" s="190"/>
      <c r="I16" s="190"/>
    </row>
    <row r="17" spans="1:9" ht="12.75">
      <c r="A17" s="152" t="s">
        <v>1245</v>
      </c>
      <c r="B17" s="192"/>
      <c r="C17" s="192"/>
      <c r="D17" s="192"/>
      <c r="E17" s="193"/>
      <c r="F17" s="194" t="s">
        <v>1246</v>
      </c>
      <c r="G17" s="195" t="s">
        <v>1247</v>
      </c>
      <c r="H17" s="196" t="s">
        <v>1248</v>
      </c>
      <c r="I17" s="160"/>
    </row>
    <row r="18" spans="2:9" ht="12.75">
      <c r="B18" s="197" t="s">
        <v>1249</v>
      </c>
      <c r="C18" s="198"/>
      <c r="D18" s="198"/>
      <c r="E18" s="199" t="s">
        <v>1250</v>
      </c>
      <c r="F18" s="200"/>
      <c r="G18" s="201"/>
      <c r="H18" s="202"/>
      <c r="I18" s="160"/>
    </row>
    <row r="19" spans="2:9" ht="12.75">
      <c r="B19" s="197"/>
      <c r="C19" s="198"/>
      <c r="D19" s="198"/>
      <c r="E19" s="203" t="s">
        <v>1251</v>
      </c>
      <c r="F19" s="204"/>
      <c r="G19" s="205"/>
      <c r="H19" s="206"/>
      <c r="I19" s="160"/>
    </row>
    <row r="20" spans="2:9" ht="12.75">
      <c r="B20" s="182"/>
      <c r="C20" s="183"/>
      <c r="D20" s="183"/>
      <c r="E20" s="207" t="s">
        <v>1252</v>
      </c>
      <c r="F20" s="208"/>
      <c r="G20" s="209"/>
      <c r="H20" s="210"/>
      <c r="I20" s="160"/>
    </row>
    <row r="21" spans="1:9" s="157" customFormat="1" ht="12.75">
      <c r="A21" s="187"/>
      <c r="B21" s="211"/>
      <c r="C21" s="211"/>
      <c r="D21" s="211"/>
      <c r="E21" s="211"/>
      <c r="F21" s="212"/>
      <c r="G21" s="212"/>
      <c r="H21" s="212"/>
      <c r="I21" s="190"/>
    </row>
    <row r="22" spans="1:9" s="157" customFormat="1" ht="12.75">
      <c r="A22" s="187"/>
      <c r="B22" s="211"/>
      <c r="C22" s="211"/>
      <c r="D22" s="211"/>
      <c r="E22" s="211"/>
      <c r="F22" s="212"/>
      <c r="G22" s="212"/>
      <c r="H22" s="212"/>
      <c r="I22" s="190"/>
    </row>
    <row r="23" spans="1:9" s="157" customFormat="1" ht="12.75">
      <c r="A23" s="187" t="s">
        <v>1253</v>
      </c>
      <c r="B23" s="160"/>
      <c r="C23" s="160"/>
      <c r="E23" s="213"/>
      <c r="F23" s="214" t="s">
        <v>1246</v>
      </c>
      <c r="G23" s="215" t="s">
        <v>1254</v>
      </c>
      <c r="H23" s="216" t="s">
        <v>1248</v>
      </c>
      <c r="I23" s="190"/>
    </row>
    <row r="24" spans="2:9" s="157" customFormat="1" ht="12.75">
      <c r="B24" s="172" t="s">
        <v>1255</v>
      </c>
      <c r="C24" s="173"/>
      <c r="D24" s="173"/>
      <c r="E24" s="217" t="s">
        <v>1250</v>
      </c>
      <c r="F24" s="218"/>
      <c r="G24" s="219"/>
      <c r="H24" s="220"/>
      <c r="I24" s="190"/>
    </row>
    <row r="25" spans="1:9" s="157" customFormat="1" ht="12.75">
      <c r="A25" s="187"/>
      <c r="B25" s="197"/>
      <c r="C25" s="198"/>
      <c r="D25" s="198"/>
      <c r="E25" s="203" t="s">
        <v>1251</v>
      </c>
      <c r="F25" s="221" t="s">
        <v>1256</v>
      </c>
      <c r="G25" s="222"/>
      <c r="H25" s="223" t="s">
        <v>1257</v>
      </c>
      <c r="I25" s="190"/>
    </row>
    <row r="26" spans="1:9" s="157" customFormat="1" ht="12.75">
      <c r="A26" s="187"/>
      <c r="B26" s="182"/>
      <c r="C26" s="183"/>
      <c r="D26" s="183"/>
      <c r="E26" s="207" t="s">
        <v>1252</v>
      </c>
      <c r="F26" s="208"/>
      <c r="G26" s="224"/>
      <c r="H26" s="225"/>
      <c r="I26" s="190"/>
    </row>
    <row r="27" spans="1:9" s="157" customFormat="1" ht="12.75">
      <c r="A27" s="187"/>
      <c r="B27" s="211"/>
      <c r="C27" s="211"/>
      <c r="D27" s="211"/>
      <c r="E27" s="211"/>
      <c r="F27" s="212"/>
      <c r="G27" s="212"/>
      <c r="H27" s="212"/>
      <c r="I27" s="190"/>
    </row>
    <row r="28" spans="1:9" s="157" customFormat="1" ht="12.75">
      <c r="A28" s="187"/>
      <c r="B28" s="211"/>
      <c r="C28" s="211"/>
      <c r="D28" s="211"/>
      <c r="E28" s="211"/>
      <c r="F28" s="212"/>
      <c r="G28" s="212"/>
      <c r="H28" s="212"/>
      <c r="I28" s="190"/>
    </row>
    <row r="29" spans="1:7" ht="12.75">
      <c r="A29" s="152" t="s">
        <v>1258</v>
      </c>
      <c r="B29" s="172" t="s">
        <v>1259</v>
      </c>
      <c r="C29" s="226"/>
      <c r="D29" s="631">
        <v>0.1737</v>
      </c>
      <c r="E29" s="160"/>
      <c r="F29" s="227"/>
      <c r="G29" s="160"/>
    </row>
    <row r="30" spans="2:5" ht="12.75">
      <c r="B30" s="182"/>
      <c r="C30" s="228"/>
      <c r="D30" s="631"/>
      <c r="E30" s="229" t="s">
        <v>1260</v>
      </c>
    </row>
    <row r="33" spans="1:8" s="171" customFormat="1" ht="12.75">
      <c r="A33" s="170">
        <v>2</v>
      </c>
      <c r="B33" s="155" t="s">
        <v>1261</v>
      </c>
      <c r="C33" s="155"/>
      <c r="D33" s="155"/>
      <c r="E33" s="155"/>
      <c r="F33" s="155"/>
      <c r="G33" s="155"/>
      <c r="H33" s="155"/>
    </row>
    <row r="34" ht="12.75">
      <c r="A34" s="230"/>
    </row>
    <row r="35" spans="1:8" ht="15">
      <c r="A35" s="230"/>
      <c r="H35" s="231"/>
    </row>
    <row r="36" spans="1:2" s="233" customFormat="1" ht="12.75">
      <c r="A36" s="230" t="s">
        <v>1262</v>
      </c>
      <c r="B36" s="232" t="s">
        <v>1263</v>
      </c>
    </row>
    <row r="37" spans="1:2" s="233" customFormat="1" ht="12.75">
      <c r="A37" s="230"/>
      <c r="B37" s="232"/>
    </row>
    <row r="38" spans="1:10" ht="12.75">
      <c r="A38" s="230"/>
      <c r="B38" s="172" t="s">
        <v>1264</v>
      </c>
      <c r="C38" s="173"/>
      <c r="D38" s="173"/>
      <c r="E38" s="234" t="str">
        <f>Introduction!$F$8</f>
        <v>Caisse de Refinancement de l'Habitat</v>
      </c>
      <c r="F38" s="235"/>
      <c r="G38" s="236"/>
      <c r="H38" s="229"/>
      <c r="I38" s="229"/>
      <c r="J38" s="229"/>
    </row>
    <row r="39" spans="1:10" ht="12.75">
      <c r="A39" s="230"/>
      <c r="B39" s="177" t="s">
        <v>1265</v>
      </c>
      <c r="C39" s="178"/>
      <c r="D39" s="178"/>
      <c r="E39" s="237" t="str">
        <f>Introduction!$F$7</f>
        <v>FRANCE</v>
      </c>
      <c r="F39" s="180"/>
      <c r="G39" s="181"/>
      <c r="H39" s="229"/>
      <c r="I39" s="229"/>
      <c r="J39" s="229"/>
    </row>
    <row r="40" spans="1:10" ht="15">
      <c r="A40" s="230"/>
      <c r="B40" s="238" t="s">
        <v>1266</v>
      </c>
      <c r="C40" s="239"/>
      <c r="D40" s="239"/>
      <c r="E40" s="240" t="s">
        <v>1267</v>
      </c>
      <c r="F40" s="241"/>
      <c r="G40" s="242"/>
      <c r="H40" s="229"/>
      <c r="I40" s="229"/>
      <c r="J40" s="229"/>
    </row>
    <row r="41" spans="1:10" s="157" customFormat="1" ht="12.75">
      <c r="A41" s="243"/>
      <c r="B41" s="244"/>
      <c r="C41" s="244"/>
      <c r="D41" s="244"/>
      <c r="E41" s="245"/>
      <c r="F41" s="246"/>
      <c r="G41" s="247"/>
      <c r="H41" s="247"/>
      <c r="I41" s="247"/>
      <c r="J41" s="247"/>
    </row>
    <row r="42" spans="1:10" ht="15">
      <c r="A42" s="230"/>
      <c r="B42" s="248" t="s">
        <v>1268</v>
      </c>
      <c r="C42" s="249"/>
      <c r="D42" s="249"/>
      <c r="E42" s="250" t="s">
        <v>1269</v>
      </c>
      <c r="F42" s="175"/>
      <c r="G42" s="175"/>
      <c r="H42" s="175"/>
      <c r="I42" s="175"/>
      <c r="J42" s="176"/>
    </row>
    <row r="43" spans="1:10" ht="12.75">
      <c r="A43" s="230"/>
      <c r="B43" s="197" t="s">
        <v>1270</v>
      </c>
      <c r="C43" s="198"/>
      <c r="D43" s="198"/>
      <c r="E43" s="251" t="s">
        <v>1271</v>
      </c>
      <c r="F43" s="180"/>
      <c r="G43" s="180"/>
      <c r="H43" s="180"/>
      <c r="I43" s="180"/>
      <c r="J43" s="181"/>
    </row>
    <row r="44" spans="1:10" s="157" customFormat="1" ht="12.75">
      <c r="A44" s="243"/>
      <c r="B44" s="238" t="s">
        <v>1272</v>
      </c>
      <c r="C44" s="239"/>
      <c r="D44" s="239"/>
      <c r="E44" s="252" t="s">
        <v>1271</v>
      </c>
      <c r="F44" s="241"/>
      <c r="G44" s="253"/>
      <c r="H44" s="253"/>
      <c r="I44" s="253"/>
      <c r="J44" s="254"/>
    </row>
    <row r="45" spans="1:2" ht="12.75">
      <c r="A45" s="230"/>
      <c r="B45" s="229"/>
    </row>
    <row r="46" spans="1:2" ht="12.75">
      <c r="A46" s="230"/>
      <c r="B46" s="229"/>
    </row>
    <row r="47" spans="1:2" s="233" customFormat="1" ht="12.75">
      <c r="A47" s="230" t="s">
        <v>1273</v>
      </c>
      <c r="B47" s="232" t="s">
        <v>1274</v>
      </c>
    </row>
    <row r="48" spans="1:2" s="233" customFormat="1" ht="12.75">
      <c r="A48" s="230"/>
      <c r="B48" s="232"/>
    </row>
    <row r="49" spans="1:7" s="233" customFormat="1" ht="12.75">
      <c r="A49" s="230"/>
      <c r="B49" s="232"/>
      <c r="C49" s="211"/>
      <c r="E49" s="214" t="s">
        <v>263</v>
      </c>
      <c r="F49" s="255" t="s">
        <v>1275</v>
      </c>
      <c r="G49" s="256"/>
    </row>
    <row r="50" spans="1:7" s="233" customFormat="1" ht="12.75">
      <c r="A50" s="230"/>
      <c r="B50" s="232"/>
      <c r="C50" s="192"/>
      <c r="E50" s="257" t="s">
        <v>1276</v>
      </c>
      <c r="F50" s="258" t="s">
        <v>1277</v>
      </c>
      <c r="G50" s="259"/>
    </row>
    <row r="51" spans="1:7" ht="12.75">
      <c r="A51" s="230"/>
      <c r="B51" s="172" t="s">
        <v>1278</v>
      </c>
      <c r="C51" s="260" t="s">
        <v>1279</v>
      </c>
      <c r="D51" s="261"/>
      <c r="E51" s="262">
        <v>0</v>
      </c>
      <c r="F51" s="263"/>
      <c r="G51" s="264"/>
    </row>
    <row r="52" spans="1:7" s="157" customFormat="1" ht="12.75">
      <c r="A52" s="243"/>
      <c r="B52" s="197"/>
      <c r="C52" s="265" t="s">
        <v>1280</v>
      </c>
      <c r="D52" s="266"/>
      <c r="E52" s="267">
        <v>0</v>
      </c>
      <c r="F52" s="268"/>
      <c r="G52" s="269"/>
    </row>
    <row r="53" spans="1:7" ht="12.75">
      <c r="A53" s="230"/>
      <c r="B53" s="197"/>
      <c r="C53" s="265" t="s">
        <v>1281</v>
      </c>
      <c r="D53" s="270"/>
      <c r="E53" s="267">
        <f>'A. HTT General'!$C$38</f>
        <v>39415</v>
      </c>
      <c r="F53" s="271"/>
      <c r="G53" s="272"/>
    </row>
    <row r="54" spans="1:7" ht="12.75">
      <c r="A54" s="230"/>
      <c r="B54" s="197"/>
      <c r="C54" s="273" t="s">
        <v>1282</v>
      </c>
      <c r="D54" s="274"/>
      <c r="E54" s="275">
        <v>0</v>
      </c>
      <c r="F54" s="276"/>
      <c r="G54" s="277"/>
    </row>
    <row r="55" spans="1:7" ht="12.75">
      <c r="A55" s="230"/>
      <c r="B55" s="278"/>
      <c r="C55" s="279" t="s">
        <v>263</v>
      </c>
      <c r="D55" s="280"/>
      <c r="E55" s="281">
        <f>SUM(E51:E54)</f>
        <v>39415</v>
      </c>
      <c r="F55" s="282"/>
      <c r="G55" s="283"/>
    </row>
    <row r="56" spans="1:5" ht="12.75">
      <c r="A56" s="230"/>
      <c r="E56" s="284"/>
    </row>
    <row r="57" spans="1:5" ht="12.75">
      <c r="A57" s="230"/>
      <c r="B57" s="278" t="s">
        <v>1283</v>
      </c>
      <c r="C57" s="280"/>
      <c r="D57" s="285"/>
      <c r="E57" s="267">
        <f>'A. HTT General'!$C$39</f>
        <v>27015</v>
      </c>
    </row>
    <row r="58" ht="12.75">
      <c r="A58" s="230"/>
    </row>
    <row r="59" ht="12.75">
      <c r="A59" s="230"/>
    </row>
    <row r="60" spans="1:2" s="233" customFormat="1" ht="12.75">
      <c r="A60" s="230" t="s">
        <v>1284</v>
      </c>
      <c r="B60" s="232" t="s">
        <v>1285</v>
      </c>
    </row>
    <row r="61" spans="1:2" s="233" customFormat="1" ht="12.75">
      <c r="A61" s="230"/>
      <c r="B61" s="232"/>
    </row>
    <row r="62" spans="1:4" ht="12.75" customHeight="1">
      <c r="A62" s="230"/>
      <c r="B62" s="286"/>
      <c r="C62" s="287" t="s">
        <v>1286</v>
      </c>
      <c r="D62" s="288" t="s">
        <v>1287</v>
      </c>
    </row>
    <row r="63" spans="1:4" ht="12.75">
      <c r="A63" s="230"/>
      <c r="B63" s="197" t="s">
        <v>1288</v>
      </c>
      <c r="C63" s="289">
        <v>1.25</v>
      </c>
      <c r="D63" s="290">
        <f>E55/E57</f>
        <v>1.459004256894318</v>
      </c>
    </row>
    <row r="64" spans="1:4" ht="12.75">
      <c r="A64" s="230"/>
      <c r="B64" s="177" t="s">
        <v>1289</v>
      </c>
      <c r="C64" s="291"/>
      <c r="D64" s="292"/>
    </row>
    <row r="65" spans="1:4" ht="12.75">
      <c r="A65" s="230"/>
      <c r="B65" s="182" t="s">
        <v>842</v>
      </c>
      <c r="C65" s="293"/>
      <c r="D65" s="294"/>
    </row>
    <row r="66" spans="1:5" s="157" customFormat="1" ht="12.75">
      <c r="A66" s="243"/>
      <c r="B66" s="191"/>
      <c r="C66" s="295"/>
      <c r="D66" s="191"/>
      <c r="E66" s="190"/>
    </row>
    <row r="67" spans="1:5" s="157" customFormat="1" ht="12.75">
      <c r="A67" s="243"/>
      <c r="B67" s="191"/>
      <c r="C67" s="295"/>
      <c r="D67" s="191"/>
      <c r="E67" s="190"/>
    </row>
    <row r="68" spans="1:5" s="157" customFormat="1" ht="12.75">
      <c r="A68" s="243" t="s">
        <v>1290</v>
      </c>
      <c r="B68" s="296" t="s">
        <v>1291</v>
      </c>
      <c r="C68" s="295"/>
      <c r="D68" s="191"/>
      <c r="E68" s="190"/>
    </row>
    <row r="69" spans="1:5" s="157" customFormat="1" ht="12.75">
      <c r="A69" s="243"/>
      <c r="B69" s="191"/>
      <c r="C69" s="295"/>
      <c r="D69" s="191"/>
      <c r="E69" s="190"/>
    </row>
    <row r="70" spans="1:7" s="157" customFormat="1" ht="12.75">
      <c r="A70" s="243"/>
      <c r="B70" s="191"/>
      <c r="C70" s="295"/>
      <c r="D70" s="191"/>
      <c r="E70" s="297" t="s">
        <v>1246</v>
      </c>
      <c r="F70" s="195" t="s">
        <v>1247</v>
      </c>
      <c r="G70" s="298" t="s">
        <v>1248</v>
      </c>
    </row>
    <row r="71" spans="1:7" ht="12.75">
      <c r="A71" s="230"/>
      <c r="B71" s="172" t="s">
        <v>1292</v>
      </c>
      <c r="C71" s="173"/>
      <c r="D71" s="217" t="s">
        <v>1250</v>
      </c>
      <c r="E71" s="299" t="s">
        <v>1293</v>
      </c>
      <c r="F71" s="300"/>
      <c r="G71" s="301" t="s">
        <v>1257</v>
      </c>
    </row>
    <row r="72" spans="1:7" ht="12.75">
      <c r="A72" s="230"/>
      <c r="B72" s="197"/>
      <c r="C72" s="198"/>
      <c r="D72" s="203" t="s">
        <v>1251</v>
      </c>
      <c r="E72" s="251" t="s">
        <v>1256</v>
      </c>
      <c r="F72" s="302"/>
      <c r="G72" s="303" t="s">
        <v>1257</v>
      </c>
    </row>
    <row r="73" spans="1:7" ht="12.75">
      <c r="A73" s="230"/>
      <c r="B73" s="182"/>
      <c r="C73" s="183"/>
      <c r="D73" s="207" t="s">
        <v>1252</v>
      </c>
      <c r="E73" s="304"/>
      <c r="F73" s="305"/>
      <c r="G73" s="306"/>
    </row>
    <row r="74" spans="1:7" ht="12.75">
      <c r="A74" s="230"/>
      <c r="B74" s="160"/>
      <c r="C74" s="160"/>
      <c r="D74" s="160"/>
      <c r="E74" s="229"/>
      <c r="F74" s="229"/>
      <c r="G74" s="229"/>
    </row>
    <row r="75" spans="1:7" ht="12.75">
      <c r="A75" s="230"/>
      <c r="B75" s="160"/>
      <c r="C75" s="160"/>
      <c r="D75" s="160">
        <v>0</v>
      </c>
      <c r="E75" s="229"/>
      <c r="F75" s="229"/>
      <c r="G75" s="229"/>
    </row>
    <row r="76" spans="1:7" s="157" customFormat="1" ht="12.75">
      <c r="A76" s="243" t="s">
        <v>1294</v>
      </c>
      <c r="B76" s="307" t="s">
        <v>1295</v>
      </c>
      <c r="C76" s="308"/>
      <c r="E76" s="247"/>
      <c r="F76" s="247"/>
      <c r="G76" s="247"/>
    </row>
    <row r="77" spans="1:7" ht="12.75">
      <c r="A77" s="309"/>
      <c r="B77" s="310"/>
      <c r="C77" s="310"/>
      <c r="E77" s="158"/>
      <c r="F77" s="229"/>
      <c r="G77" s="229"/>
    </row>
    <row r="78" spans="1:7" ht="12.75">
      <c r="A78" s="230"/>
      <c r="B78" s="311" t="s">
        <v>1296</v>
      </c>
      <c r="C78" s="280"/>
      <c r="D78" s="285"/>
      <c r="E78" s="196" t="s">
        <v>1297</v>
      </c>
      <c r="F78" s="229"/>
      <c r="G78" s="312"/>
    </row>
    <row r="79" spans="1:7" ht="12.75">
      <c r="A79" s="230"/>
      <c r="B79" s="177" t="s">
        <v>1298</v>
      </c>
      <c r="C79" s="178"/>
      <c r="D79" s="270"/>
      <c r="E79" s="612">
        <v>562</v>
      </c>
      <c r="F79" s="229"/>
      <c r="G79" s="312"/>
    </row>
    <row r="80" spans="1:7" ht="12.75">
      <c r="A80" s="230"/>
      <c r="B80" s="177" t="s">
        <v>1299</v>
      </c>
      <c r="C80" s="178"/>
      <c r="D80" s="270"/>
      <c r="E80" s="612">
        <v>0</v>
      </c>
      <c r="F80" s="229"/>
      <c r="G80" s="312"/>
    </row>
    <row r="81" spans="1:7" ht="12.75">
      <c r="A81" s="230"/>
      <c r="B81" s="238" t="s">
        <v>1300</v>
      </c>
      <c r="C81" s="239"/>
      <c r="D81" s="313"/>
      <c r="E81" s="613">
        <v>0</v>
      </c>
      <c r="F81" s="229"/>
      <c r="G81" s="312"/>
    </row>
    <row r="82" spans="1:7" ht="12.75">
      <c r="A82" s="230"/>
      <c r="B82" s="278"/>
      <c r="C82" s="280"/>
      <c r="D82" s="314" t="s">
        <v>1301</v>
      </c>
      <c r="E82" s="315">
        <f>SUM(E79:E81)</f>
        <v>562</v>
      </c>
      <c r="F82" s="229"/>
      <c r="G82" s="312"/>
    </row>
    <row r="83" spans="1:7" ht="12.75">
      <c r="A83" s="230"/>
      <c r="B83" s="316" t="s">
        <v>1283</v>
      </c>
      <c r="C83" s="317"/>
      <c r="D83" s="318"/>
      <c r="E83" s="319">
        <f>E57</f>
        <v>27015</v>
      </c>
      <c r="F83" s="229"/>
      <c r="G83" s="312"/>
    </row>
    <row r="84" spans="1:7" ht="12.75">
      <c r="A84" s="230"/>
      <c r="B84" s="320" t="s">
        <v>1302</v>
      </c>
      <c r="C84" s="321"/>
      <c r="D84" s="274"/>
      <c r="E84" s="322">
        <v>0</v>
      </c>
      <c r="F84" s="229"/>
      <c r="G84" s="312"/>
    </row>
    <row r="85" spans="1:7" ht="12.75">
      <c r="A85" s="230"/>
      <c r="B85" s="278"/>
      <c r="C85" s="280"/>
      <c r="D85" s="314" t="s">
        <v>1303</v>
      </c>
      <c r="E85" s="315">
        <f>SUM(E83:E84)</f>
        <v>27015</v>
      </c>
      <c r="F85" s="229"/>
      <c r="G85" s="312"/>
    </row>
    <row r="86" spans="1:7" ht="12.75">
      <c r="A86" s="230"/>
      <c r="B86" s="311" t="s">
        <v>1304</v>
      </c>
      <c r="C86" s="280"/>
      <c r="D86" s="285"/>
      <c r="E86" s="315">
        <f>E82+E85</f>
        <v>27577</v>
      </c>
      <c r="F86" s="229"/>
      <c r="G86" s="312"/>
    </row>
    <row r="87" ht="12.75">
      <c r="A87" s="230"/>
    </row>
    <row r="88" ht="12.75">
      <c r="A88" s="230"/>
    </row>
    <row r="89" spans="1:7" s="229" customFormat="1" ht="12.75">
      <c r="A89" s="230" t="s">
        <v>1305</v>
      </c>
      <c r="B89" s="307" t="s">
        <v>1306</v>
      </c>
      <c r="E89" s="323"/>
      <c r="G89" s="312"/>
    </row>
    <row r="90" spans="1:7" s="229" customFormat="1" ht="12.75">
      <c r="A90" s="230"/>
      <c r="E90" s="323"/>
      <c r="G90" s="312"/>
    </row>
    <row r="91" spans="1:7" s="229" customFormat="1" ht="15">
      <c r="A91" s="229">
        <v>0</v>
      </c>
      <c r="B91" s="324" t="s">
        <v>1307</v>
      </c>
      <c r="E91" s="323"/>
      <c r="G91" s="312"/>
    </row>
    <row r="92" spans="2:7" s="229" customFormat="1" ht="15">
      <c r="B92" s="324" t="s">
        <v>1308</v>
      </c>
      <c r="C92" s="325"/>
      <c r="D92" s="325"/>
      <c r="E92" s="323"/>
      <c r="G92" s="312"/>
    </row>
    <row r="93" spans="2:7" s="229" customFormat="1" ht="15">
      <c r="B93" s="324" t="s">
        <v>1309</v>
      </c>
      <c r="C93" s="325"/>
      <c r="D93" s="325"/>
      <c r="E93" s="323"/>
      <c r="G93" s="312"/>
    </row>
    <row r="94" spans="2:7" s="229" customFormat="1" ht="15">
      <c r="B94" s="324" t="s">
        <v>1310</v>
      </c>
      <c r="C94" s="325"/>
      <c r="D94" s="325"/>
      <c r="E94" s="323"/>
      <c r="G94" s="312"/>
    </row>
    <row r="95" spans="2:7" s="229" customFormat="1" ht="15">
      <c r="B95" s="324" t="s">
        <v>1311</v>
      </c>
      <c r="C95" s="325"/>
      <c r="D95" s="325"/>
      <c r="E95" s="323"/>
      <c r="G95" s="312"/>
    </row>
    <row r="96" spans="1:7" s="229" customFormat="1" ht="15">
      <c r="A96" s="230"/>
      <c r="C96" s="326" t="s">
        <v>1312</v>
      </c>
      <c r="D96" s="325"/>
      <c r="E96" s="323"/>
      <c r="G96" s="312"/>
    </row>
    <row r="97" spans="1:7" s="229" customFormat="1" ht="15">
      <c r="A97" s="230"/>
      <c r="C97" s="326" t="s">
        <v>1313</v>
      </c>
      <c r="D97" s="325"/>
      <c r="E97" s="323"/>
      <c r="G97" s="312"/>
    </row>
    <row r="98" spans="1:7" s="229" customFormat="1" ht="15">
      <c r="A98" s="230"/>
      <c r="C98" s="326" t="s">
        <v>1314</v>
      </c>
      <c r="D98" s="325"/>
      <c r="E98" s="323"/>
      <c r="G98" s="312"/>
    </row>
    <row r="99" spans="1:7" s="229" customFormat="1" ht="15">
      <c r="A99" s="230"/>
      <c r="B99" s="327" t="s">
        <v>1315</v>
      </c>
      <c r="C99" s="325"/>
      <c r="D99" s="325"/>
      <c r="E99" s="323"/>
      <c r="G99" s="312"/>
    </row>
    <row r="100" spans="1:7" s="229" customFormat="1" ht="15">
      <c r="A100" s="230"/>
      <c r="B100" s="327" t="s">
        <v>1316</v>
      </c>
      <c r="E100" s="323"/>
      <c r="G100" s="312"/>
    </row>
    <row r="101" s="229" customFormat="1" ht="12.75">
      <c r="A101" s="230"/>
    </row>
    <row r="102" spans="1:6" s="229" customFormat="1" ht="12.75">
      <c r="A102" s="230" t="s">
        <v>1317</v>
      </c>
      <c r="B102" s="307" t="s">
        <v>1318</v>
      </c>
      <c r="C102" s="233"/>
      <c r="D102" s="328" t="s">
        <v>209</v>
      </c>
      <c r="E102" s="328"/>
      <c r="F102" s="247"/>
    </row>
    <row r="103" ht="12.75">
      <c r="A103" s="230"/>
    </row>
    <row r="104" ht="12.75">
      <c r="A104" s="230"/>
    </row>
    <row r="105" ht="6" customHeight="1">
      <c r="A105" s="230"/>
    </row>
    <row r="106" spans="1:10" ht="6.75" customHeight="1">
      <c r="A106" s="230"/>
      <c r="I106" s="157"/>
      <c r="J106" s="157"/>
    </row>
    <row r="107" spans="1:8" s="171" customFormat="1" ht="12.75">
      <c r="A107" s="170">
        <v>3</v>
      </c>
      <c r="B107" s="155" t="s">
        <v>1319</v>
      </c>
      <c r="C107" s="155"/>
      <c r="D107" s="155"/>
      <c r="E107" s="155"/>
      <c r="F107" s="155"/>
      <c r="G107" s="155"/>
      <c r="H107" s="155"/>
    </row>
    <row r="109" spans="1:10" ht="12.75">
      <c r="A109" s="152" t="s">
        <v>1320</v>
      </c>
      <c r="B109" s="329" t="s">
        <v>1321</v>
      </c>
      <c r="C109" s="160"/>
      <c r="D109" s="160"/>
      <c r="E109" s="160"/>
      <c r="F109" s="160"/>
      <c r="G109" s="160"/>
      <c r="H109" s="160"/>
      <c r="I109" s="160"/>
      <c r="J109" s="160"/>
    </row>
    <row r="110" spans="2:10" ht="12.75">
      <c r="B110" s="160"/>
      <c r="C110" s="160"/>
      <c r="D110" s="160"/>
      <c r="E110" s="160"/>
      <c r="F110" s="160"/>
      <c r="G110" s="160"/>
      <c r="H110" s="160"/>
      <c r="I110" s="160"/>
      <c r="J110" s="160"/>
    </row>
    <row r="111" spans="2:9" ht="12.75">
      <c r="B111" s="330"/>
      <c r="C111" s="331"/>
      <c r="D111" s="332" t="s">
        <v>1322</v>
      </c>
      <c r="E111" s="333" t="s">
        <v>1323</v>
      </c>
      <c r="F111" s="334" t="s">
        <v>1324</v>
      </c>
      <c r="G111" s="335"/>
      <c r="H111" s="160"/>
      <c r="I111" s="160"/>
    </row>
    <row r="112" spans="2:9" ht="12.75">
      <c r="B112" s="197" t="s">
        <v>1325</v>
      </c>
      <c r="C112" s="198"/>
      <c r="D112" s="336"/>
      <c r="E112" s="337"/>
      <c r="F112" s="338"/>
      <c r="G112" s="339"/>
      <c r="H112" s="160"/>
      <c r="I112" s="160"/>
    </row>
    <row r="113" spans="2:9" ht="12.75">
      <c r="B113" s="177" t="s">
        <v>683</v>
      </c>
      <c r="C113" s="178"/>
      <c r="D113" s="340">
        <v>61.6</v>
      </c>
      <c r="E113" s="341">
        <v>82</v>
      </c>
      <c r="F113" s="342" t="s">
        <v>1326</v>
      </c>
      <c r="G113" s="343"/>
      <c r="H113" s="160"/>
      <c r="I113" s="160"/>
    </row>
    <row r="114" spans="2:9" ht="12.75">
      <c r="B114" s="177" t="s">
        <v>685</v>
      </c>
      <c r="C114" s="344"/>
      <c r="D114" s="345"/>
      <c r="E114" s="346"/>
      <c r="F114" s="347"/>
      <c r="G114" s="181"/>
      <c r="H114" s="160"/>
      <c r="I114" s="160"/>
    </row>
    <row r="115" spans="2:9" ht="12.75">
      <c r="B115" s="197" t="s">
        <v>1282</v>
      </c>
      <c r="C115" s="198"/>
      <c r="D115" s="348"/>
      <c r="E115" s="337"/>
      <c r="F115" s="349"/>
      <c r="G115" s="242"/>
      <c r="H115" s="160"/>
      <c r="I115" s="160"/>
    </row>
    <row r="116" spans="2:9" ht="12.75">
      <c r="B116" s="278"/>
      <c r="C116" s="279" t="s">
        <v>1327</v>
      </c>
      <c r="D116" s="350">
        <f>SUM(D113:D115)</f>
        <v>61.6</v>
      </c>
      <c r="E116" s="351">
        <f>SUM(E112:E115)</f>
        <v>82</v>
      </c>
      <c r="F116" s="186"/>
      <c r="G116" s="312"/>
      <c r="H116" s="160"/>
      <c r="I116" s="160"/>
    </row>
    <row r="117" spans="1:7" s="190" customFormat="1" ht="12.75">
      <c r="A117" s="352"/>
      <c r="B117" s="192"/>
      <c r="C117" s="353"/>
      <c r="D117" s="192"/>
      <c r="E117" s="354"/>
      <c r="F117" s="192"/>
      <c r="G117" s="211"/>
    </row>
    <row r="118" spans="2:9" ht="12.75">
      <c r="B118" s="182"/>
      <c r="C118" s="355" t="s">
        <v>1328</v>
      </c>
      <c r="D118" s="356">
        <f>E118</f>
        <v>39.3</v>
      </c>
      <c r="E118" s="357">
        <v>39.3</v>
      </c>
      <c r="F118" s="186"/>
      <c r="G118" s="312"/>
      <c r="H118" s="160"/>
      <c r="I118" s="160"/>
    </row>
    <row r="119" spans="2:10" ht="12.75">
      <c r="B119" s="160"/>
      <c r="C119" s="160"/>
      <c r="D119" s="160"/>
      <c r="E119" s="312"/>
      <c r="F119" s="160"/>
      <c r="G119" s="160"/>
      <c r="H119" s="160"/>
      <c r="I119" s="160"/>
      <c r="J119" s="160"/>
    </row>
    <row r="120" spans="2:10" ht="12.75">
      <c r="B120" s="160"/>
      <c r="C120" s="160"/>
      <c r="D120" s="160"/>
      <c r="E120" s="160"/>
      <c r="F120" s="160"/>
      <c r="G120" s="160"/>
      <c r="H120" s="160"/>
      <c r="I120" s="160"/>
      <c r="J120" s="160"/>
    </row>
    <row r="121" spans="1:10" ht="12.75">
      <c r="A121" s="152" t="s">
        <v>1329</v>
      </c>
      <c r="B121" s="329" t="s">
        <v>1330</v>
      </c>
      <c r="C121" s="160"/>
      <c r="D121" s="160"/>
      <c r="E121" s="160"/>
      <c r="F121" s="160"/>
      <c r="G121" s="160"/>
      <c r="H121" s="160"/>
      <c r="I121" s="160"/>
      <c r="J121" s="160"/>
    </row>
    <row r="122" spans="2:10" ht="12.75">
      <c r="B122" s="160"/>
      <c r="C122" s="160"/>
      <c r="D122" s="160"/>
      <c r="E122" s="160"/>
      <c r="F122" s="160"/>
      <c r="G122" s="160"/>
      <c r="H122" s="160"/>
      <c r="I122" s="160"/>
      <c r="J122" s="160"/>
    </row>
    <row r="123" spans="2:11" ht="12.75">
      <c r="B123" s="358"/>
      <c r="C123" s="286"/>
      <c r="D123" s="194" t="s">
        <v>1331</v>
      </c>
      <c r="E123" s="195" t="s">
        <v>283</v>
      </c>
      <c r="F123" s="359" t="s">
        <v>285</v>
      </c>
      <c r="G123" s="195" t="s">
        <v>287</v>
      </c>
      <c r="H123" s="195" t="s">
        <v>289</v>
      </c>
      <c r="I123" s="195" t="s">
        <v>291</v>
      </c>
      <c r="J123" s="196" t="s">
        <v>293</v>
      </c>
      <c r="K123" s="160"/>
    </row>
    <row r="124" spans="2:11" ht="12.75">
      <c r="B124" s="197" t="s">
        <v>1325</v>
      </c>
      <c r="C124" s="360"/>
      <c r="D124" s="361"/>
      <c r="E124" s="336"/>
      <c r="F124" s="336"/>
      <c r="G124" s="336"/>
      <c r="H124" s="336"/>
      <c r="I124" s="312"/>
      <c r="J124" s="362"/>
      <c r="K124" s="160"/>
    </row>
    <row r="125" spans="2:11" ht="12.75">
      <c r="B125" s="177" t="s">
        <v>683</v>
      </c>
      <c r="C125" s="270"/>
      <c r="D125" s="363">
        <f>'A. HTT General'!$D$70</f>
        <v>648</v>
      </c>
      <c r="E125" s="363">
        <f>'A. HTT General'!$D$71</f>
        <v>1901</v>
      </c>
      <c r="F125" s="363">
        <f>'A. HTT General'!$D$72</f>
        <v>3286</v>
      </c>
      <c r="G125" s="363">
        <f>'A. HTT General'!$D$73</f>
        <v>4999</v>
      </c>
      <c r="H125" s="363">
        <f>'A. HTT General'!$D$74</f>
        <v>6658</v>
      </c>
      <c r="I125" s="363">
        <f>'A. HTT General'!$D$75</f>
        <v>21923</v>
      </c>
      <c r="J125" s="364">
        <f>'A. HTT General'!$D$76</f>
        <v>0</v>
      </c>
      <c r="K125" s="365">
        <f>IF(SUM(D125:J125)=ROUND(E55,0),"","ERREUR")</f>
      </c>
    </row>
    <row r="126" spans="2:11" ht="12.75">
      <c r="B126" s="177" t="s">
        <v>685</v>
      </c>
      <c r="C126" s="270"/>
      <c r="D126" s="237"/>
      <c r="E126" s="345"/>
      <c r="F126" s="345"/>
      <c r="G126" s="345"/>
      <c r="H126" s="345"/>
      <c r="I126" s="180"/>
      <c r="J126" s="366"/>
      <c r="K126" s="160"/>
    </row>
    <row r="127" spans="2:11" ht="12.75">
      <c r="B127" s="197" t="s">
        <v>1282</v>
      </c>
      <c r="C127" s="360"/>
      <c r="D127" s="361"/>
      <c r="E127" s="336"/>
      <c r="F127" s="336"/>
      <c r="G127" s="336"/>
      <c r="H127" s="336"/>
      <c r="I127" s="312"/>
      <c r="J127" s="362"/>
      <c r="K127" s="160"/>
    </row>
    <row r="128" spans="2:11" ht="12.75">
      <c r="B128" s="278"/>
      <c r="C128" s="367" t="s">
        <v>1332</v>
      </c>
      <c r="D128" s="368">
        <f>SUM(D125:D127)</f>
        <v>648</v>
      </c>
      <c r="E128" s="368">
        <f aca="true" t="shared" si="0" ref="E128:J128">SUM(E125:E127)</f>
        <v>1901</v>
      </c>
      <c r="F128" s="368">
        <f t="shared" si="0"/>
        <v>3286</v>
      </c>
      <c r="G128" s="368">
        <f t="shared" si="0"/>
        <v>4999</v>
      </c>
      <c r="H128" s="368">
        <f t="shared" si="0"/>
        <v>6658</v>
      </c>
      <c r="I128" s="368">
        <f t="shared" si="0"/>
        <v>21923</v>
      </c>
      <c r="J128" s="369">
        <f t="shared" si="0"/>
        <v>0</v>
      </c>
      <c r="K128" s="160"/>
    </row>
    <row r="129" spans="1:10" s="190" customFormat="1" ht="12.75">
      <c r="A129" s="352"/>
      <c r="B129" s="192"/>
      <c r="C129" s="370"/>
      <c r="D129" s="371"/>
      <c r="E129" s="371"/>
      <c r="F129" s="371"/>
      <c r="G129" s="371"/>
      <c r="H129" s="371"/>
      <c r="I129" s="371"/>
      <c r="J129" s="371"/>
    </row>
    <row r="130" spans="2:11" ht="12.75">
      <c r="B130" s="182"/>
      <c r="C130" s="372" t="s">
        <v>1333</v>
      </c>
      <c r="D130" s="373">
        <f>D142</f>
        <v>3036</v>
      </c>
      <c r="E130" s="373">
        <f aca="true" t="shared" si="1" ref="E130:J130">E142</f>
        <v>4810</v>
      </c>
      <c r="F130" s="373">
        <f t="shared" si="1"/>
        <v>3845</v>
      </c>
      <c r="G130" s="373">
        <f t="shared" si="1"/>
        <v>6436</v>
      </c>
      <c r="H130" s="373">
        <f t="shared" si="1"/>
        <v>3072</v>
      </c>
      <c r="I130" s="373">
        <f t="shared" si="1"/>
        <v>5816</v>
      </c>
      <c r="J130" s="369">
        <f t="shared" si="1"/>
        <v>0</v>
      </c>
      <c r="K130" s="160"/>
    </row>
    <row r="131" spans="2:11" ht="12.75">
      <c r="B131" s="160"/>
      <c r="C131" s="160"/>
      <c r="D131" s="312"/>
      <c r="E131" s="312"/>
      <c r="F131" s="312"/>
      <c r="G131" s="312"/>
      <c r="H131" s="312"/>
      <c r="I131" s="312"/>
      <c r="J131" s="312"/>
      <c r="K131" s="160"/>
    </row>
    <row r="132" spans="2:11" ht="12.75">
      <c r="B132" s="160"/>
      <c r="C132" s="160"/>
      <c r="D132" s="312"/>
      <c r="E132" s="312"/>
      <c r="F132" s="312"/>
      <c r="G132" s="312"/>
      <c r="H132" s="312"/>
      <c r="I132" s="312"/>
      <c r="J132" s="312"/>
      <c r="K132" s="160"/>
    </row>
    <row r="133" spans="1:11" ht="12.75">
      <c r="A133" s="152" t="s">
        <v>1334</v>
      </c>
      <c r="B133" s="329" t="s">
        <v>1335</v>
      </c>
      <c r="C133" s="160"/>
      <c r="D133" s="312"/>
      <c r="E133" s="312"/>
      <c r="F133" s="312"/>
      <c r="G133" s="312"/>
      <c r="H133" s="312"/>
      <c r="I133" s="312"/>
      <c r="J133" s="312"/>
      <c r="K133" s="160"/>
    </row>
    <row r="134" spans="2:11" ht="12.75">
      <c r="B134" s="160"/>
      <c r="C134" s="160"/>
      <c r="D134" s="312"/>
      <c r="E134" s="312"/>
      <c r="F134" s="312"/>
      <c r="G134" s="312"/>
      <c r="H134" s="312"/>
      <c r="I134" s="312"/>
      <c r="J134" s="312"/>
      <c r="K134" s="160"/>
    </row>
    <row r="135" spans="2:11" ht="12.75">
      <c r="B135" s="358"/>
      <c r="C135" s="286"/>
      <c r="D135" s="194" t="s">
        <v>281</v>
      </c>
      <c r="E135" s="195" t="s">
        <v>283</v>
      </c>
      <c r="F135" s="359" t="s">
        <v>285</v>
      </c>
      <c r="G135" s="195" t="s">
        <v>287</v>
      </c>
      <c r="H135" s="195" t="s">
        <v>289</v>
      </c>
      <c r="I135" s="359" t="s">
        <v>291</v>
      </c>
      <c r="J135" s="298" t="s">
        <v>293</v>
      </c>
      <c r="K135" s="160"/>
    </row>
    <row r="136" spans="2:11" ht="12.75">
      <c r="B136" s="197" t="s">
        <v>1325</v>
      </c>
      <c r="C136" s="360"/>
      <c r="D136" s="361"/>
      <c r="E136" s="336"/>
      <c r="F136" s="336"/>
      <c r="G136" s="336"/>
      <c r="H136" s="336"/>
      <c r="I136" s="312"/>
      <c r="J136" s="362"/>
      <c r="K136" s="160"/>
    </row>
    <row r="137" spans="2:11" ht="12.75">
      <c r="B137" s="177" t="s">
        <v>683</v>
      </c>
      <c r="C137" s="270"/>
      <c r="D137" s="363">
        <f>'A. HTT General'!$C$70</f>
        <v>597</v>
      </c>
      <c r="E137" s="363">
        <f>'A. HTT General'!$C$71</f>
        <v>1589</v>
      </c>
      <c r="F137" s="363">
        <f>'A. HTT General'!$C$72</f>
        <v>2457</v>
      </c>
      <c r="G137" s="363">
        <f>'A. HTT General'!$C$73</f>
        <v>3279</v>
      </c>
      <c r="H137" s="363">
        <f>'A. HTT General'!$C$74</f>
        <v>3797</v>
      </c>
      <c r="I137" s="363">
        <f>'A. HTT General'!$C$75</f>
        <v>21274</v>
      </c>
      <c r="J137" s="364">
        <f>'A. HTT General'!$C$76</f>
        <v>6422</v>
      </c>
      <c r="K137" s="374">
        <f>IF(SUM(D137:J137)=ROUND(E55,0),"","ERREUR")</f>
      </c>
    </row>
    <row r="138" spans="2:11" ht="12.75">
      <c r="B138" s="177" t="s">
        <v>685</v>
      </c>
      <c r="C138" s="270"/>
      <c r="D138" s="375"/>
      <c r="E138" s="376"/>
      <c r="F138" s="376"/>
      <c r="G138" s="376"/>
      <c r="H138" s="376"/>
      <c r="I138" s="377"/>
      <c r="J138" s="378"/>
      <c r="K138" s="374">
        <f>IF(SUM(D138:J138)=ROUND(E56,0),"","ERREUR")</f>
      </c>
    </row>
    <row r="139" spans="2:11" ht="12.75">
      <c r="B139" s="197" t="s">
        <v>1282</v>
      </c>
      <c r="C139" s="360"/>
      <c r="D139" s="379"/>
      <c r="E139" s="348"/>
      <c r="F139" s="348"/>
      <c r="G139" s="348"/>
      <c r="H139" s="348"/>
      <c r="I139" s="211"/>
      <c r="J139" s="380"/>
      <c r="K139" s="365"/>
    </row>
    <row r="140" spans="2:11" ht="12.75">
      <c r="B140" s="278"/>
      <c r="C140" s="367" t="s">
        <v>1336</v>
      </c>
      <c r="D140" s="381">
        <f>SUM(D136:D139)</f>
        <v>597</v>
      </c>
      <c r="E140" s="381">
        <f aca="true" t="shared" si="2" ref="E140:J140">SUM(E136:E139)</f>
        <v>1589</v>
      </c>
      <c r="F140" s="381">
        <f t="shared" si="2"/>
        <v>2457</v>
      </c>
      <c r="G140" s="381">
        <f t="shared" si="2"/>
        <v>3279</v>
      </c>
      <c r="H140" s="381">
        <f t="shared" si="2"/>
        <v>3797</v>
      </c>
      <c r="I140" s="381">
        <f t="shared" si="2"/>
        <v>21274</v>
      </c>
      <c r="J140" s="382">
        <f t="shared" si="2"/>
        <v>6422</v>
      </c>
      <c r="K140" s="365">
        <f>IF(SUM(D140:J140)=ROUND(E55,0),"","ERREUR")</f>
      </c>
    </row>
    <row r="141" spans="1:11" s="190" customFormat="1" ht="12.75">
      <c r="A141" s="352"/>
      <c r="B141" s="192"/>
      <c r="C141" s="370"/>
      <c r="D141" s="371"/>
      <c r="E141" s="371"/>
      <c r="F141" s="371"/>
      <c r="G141" s="371"/>
      <c r="H141" s="371"/>
      <c r="I141" s="371"/>
      <c r="J141" s="371"/>
      <c r="K141" s="365">
        <f>IF(SUM(D141:J141)=ROUND(E59,0),"","ERREUR")</f>
      </c>
    </row>
    <row r="142" spans="2:11" ht="12.75">
      <c r="B142" s="383"/>
      <c r="C142" s="372" t="s">
        <v>1337</v>
      </c>
      <c r="D142" s="384">
        <f>D143</f>
        <v>3036</v>
      </c>
      <c r="E142" s="384">
        <f aca="true" t="shared" si="3" ref="E142:J142">E143</f>
        <v>4810</v>
      </c>
      <c r="F142" s="384">
        <f t="shared" si="3"/>
        <v>3845</v>
      </c>
      <c r="G142" s="384">
        <f t="shared" si="3"/>
        <v>6436</v>
      </c>
      <c r="H142" s="384">
        <f t="shared" si="3"/>
        <v>3072</v>
      </c>
      <c r="I142" s="384">
        <f t="shared" si="3"/>
        <v>5816</v>
      </c>
      <c r="J142" s="382">
        <f t="shared" si="3"/>
        <v>0</v>
      </c>
      <c r="K142" s="365">
        <f>IF(SUM(D142:J142)=ROUND(E57,0),"","ERREUR")</f>
      </c>
    </row>
    <row r="143" spans="2:11" ht="12.75">
      <c r="B143" s="385"/>
      <c r="C143" s="386" t="s">
        <v>1338</v>
      </c>
      <c r="D143" s="387">
        <f>'A. HTT General'!$C$93</f>
        <v>3036</v>
      </c>
      <c r="E143" s="387">
        <f>'A. HTT General'!$C$94</f>
        <v>4810</v>
      </c>
      <c r="F143" s="387">
        <f>'A. HTT General'!$C$95</f>
        <v>3845</v>
      </c>
      <c r="G143" s="387">
        <f>'A. HTT General'!$C$96</f>
        <v>6436</v>
      </c>
      <c r="H143" s="387">
        <f>'A. HTT General'!$C$97</f>
        <v>3072</v>
      </c>
      <c r="I143" s="387">
        <f>'A. HTT General'!$C$98</f>
        <v>5816</v>
      </c>
      <c r="J143" s="388">
        <f>'A. HTT General'!$C$99</f>
        <v>0</v>
      </c>
      <c r="K143" s="160"/>
    </row>
    <row r="144" spans="2:11" ht="12.75">
      <c r="B144" s="389"/>
      <c r="C144" s="313" t="s">
        <v>1339</v>
      </c>
      <c r="D144" s="192"/>
      <c r="E144" s="390"/>
      <c r="F144" s="390"/>
      <c r="G144" s="390"/>
      <c r="H144" s="390"/>
      <c r="I144" s="253"/>
      <c r="J144" s="391"/>
      <c r="K144" s="160"/>
    </row>
    <row r="145" spans="2:10" ht="8.25" customHeight="1">
      <c r="B145" s="160"/>
      <c r="C145" s="160"/>
      <c r="D145" s="160"/>
      <c r="E145" s="160"/>
      <c r="F145" s="160"/>
      <c r="G145" s="160"/>
      <c r="H145" s="160"/>
      <c r="I145" s="160"/>
      <c r="J145" s="160"/>
    </row>
    <row r="146" spans="2:10" ht="5.25" customHeight="1">
      <c r="B146" s="160"/>
      <c r="C146" s="160"/>
      <c r="D146" s="160"/>
      <c r="E146" s="160"/>
      <c r="F146" s="160"/>
      <c r="G146" s="160"/>
      <c r="H146" s="160"/>
      <c r="I146" s="160"/>
      <c r="J146" s="160"/>
    </row>
    <row r="147" spans="1:2" ht="12.75">
      <c r="A147" s="152" t="s">
        <v>1340</v>
      </c>
      <c r="B147" s="232" t="s">
        <v>1341</v>
      </c>
    </row>
    <row r="149" spans="2:10" ht="12.75">
      <c r="B149" s="392" t="s">
        <v>1342</v>
      </c>
      <c r="C149" s="393" t="s">
        <v>1343</v>
      </c>
      <c r="D149" s="280"/>
      <c r="E149" s="280"/>
      <c r="F149" s="280"/>
      <c r="G149" s="280"/>
      <c r="H149" s="280"/>
      <c r="I149" s="280"/>
      <c r="J149" s="394"/>
    </row>
    <row r="150" spans="2:10" ht="12.75" customHeight="1" thickBot="1">
      <c r="B150" s="395"/>
      <c r="C150" s="632" t="str">
        <f>'C. HTT Harmonised Glossary'!C17</f>
        <v>Interest risk : 
CRH is a pure pass-through, with interdependant, i.e. fully matched, assets and liabilities. It has therefore no interest rate risk on its financing operations.CRH’s income corresponds to a balance between proceeds from the investment of stockholders’ equity on the money market on one side and general and administrative expenses and interest on subordinated loans extended by stockholders on the other. A decrease in money market rates leads directly to a decrease in income and vice versa. However, the current conditions under which CRH operates do not expose it to interest rate risk on its refinancing activities. </v>
      </c>
      <c r="D150" s="632"/>
      <c r="E150" s="632"/>
      <c r="F150" s="632"/>
      <c r="G150" s="632"/>
      <c r="H150" s="632"/>
      <c r="I150" s="632"/>
      <c r="J150" s="632"/>
    </row>
    <row r="151" spans="2:10" ht="72" customHeight="1" thickBot="1">
      <c r="B151" s="395"/>
      <c r="C151" s="632"/>
      <c r="D151" s="632"/>
      <c r="E151" s="632"/>
      <c r="F151" s="632"/>
      <c r="G151" s="632"/>
      <c r="H151" s="632"/>
      <c r="I151" s="632"/>
      <c r="J151" s="632"/>
    </row>
    <row r="152" spans="2:10" ht="13.5" customHeight="1" thickBot="1">
      <c r="B152" s="395"/>
      <c r="C152" s="214" t="s">
        <v>931</v>
      </c>
      <c r="D152" s="396" t="s">
        <v>1344</v>
      </c>
      <c r="E152" s="633"/>
      <c r="F152" s="633"/>
      <c r="G152" s="633"/>
      <c r="H152" s="633"/>
      <c r="I152" s="633"/>
      <c r="J152" s="633"/>
    </row>
    <row r="153" spans="2:10" ht="13.5" thickBot="1">
      <c r="B153" s="217" t="s">
        <v>1345</v>
      </c>
      <c r="C153" s="397"/>
      <c r="D153" s="235"/>
      <c r="E153" s="633"/>
      <c r="F153" s="633"/>
      <c r="G153" s="633"/>
      <c r="H153" s="633"/>
      <c r="I153" s="633"/>
      <c r="J153" s="633"/>
    </row>
    <row r="154" spans="2:10" ht="12.75">
      <c r="B154" s="398" t="s">
        <v>1346</v>
      </c>
      <c r="C154" s="399"/>
      <c r="D154" s="242"/>
      <c r="E154" s="633"/>
      <c r="F154" s="633"/>
      <c r="G154" s="633"/>
      <c r="H154" s="633"/>
      <c r="I154" s="633"/>
      <c r="J154" s="633"/>
    </row>
    <row r="155" spans="2:10" ht="12.75">
      <c r="B155" s="392" t="s">
        <v>1347</v>
      </c>
      <c r="C155" s="280"/>
      <c r="D155" s="280"/>
      <c r="E155" s="280"/>
      <c r="F155" s="280"/>
      <c r="G155" s="280"/>
      <c r="H155" s="280"/>
      <c r="I155" s="280"/>
      <c r="J155" s="394"/>
    </row>
    <row r="156" spans="2:10" ht="12.75" customHeight="1">
      <c r="B156" s="395"/>
      <c r="C156" s="634" t="str">
        <f>'C. HTT Harmonised Glossary'!C18</f>
        <v>Currency risk : 
Since 2010, CRH has issued borrowings in Swiss francs (CHF) as well as in euros. Issuances in Swiss francs (CHF) represent less than 6%. This type of transaction does not expose CRH to any foreign exchange risk since it borrows in CHF, lends in CHF and receives, in the cover pool of loans it grants, loans in CHF. </v>
      </c>
      <c r="D156" s="634"/>
      <c r="E156" s="634"/>
      <c r="F156" s="634"/>
      <c r="G156" s="634"/>
      <c r="H156" s="634"/>
      <c r="I156" s="634"/>
      <c r="J156" s="634"/>
    </row>
    <row r="157" spans="2:10" ht="42" customHeight="1">
      <c r="B157" s="395"/>
      <c r="C157" s="634"/>
      <c r="D157" s="634"/>
      <c r="E157" s="634"/>
      <c r="F157" s="634"/>
      <c r="G157" s="634"/>
      <c r="H157" s="634"/>
      <c r="I157" s="634"/>
      <c r="J157" s="634"/>
    </row>
    <row r="158" spans="2:10" ht="13.5" customHeight="1">
      <c r="B158" s="395"/>
      <c r="C158" s="214" t="s">
        <v>931</v>
      </c>
      <c r="D158" s="396" t="s">
        <v>1344</v>
      </c>
      <c r="E158" s="633"/>
      <c r="F158" s="633"/>
      <c r="G158" s="633"/>
      <c r="H158" s="633"/>
      <c r="I158" s="633"/>
      <c r="J158" s="633"/>
    </row>
    <row r="159" spans="2:10" ht="12.75">
      <c r="B159" s="217" t="s">
        <v>1345</v>
      </c>
      <c r="C159" s="397"/>
      <c r="D159" s="235"/>
      <c r="E159" s="633"/>
      <c r="F159" s="633"/>
      <c r="G159" s="633"/>
      <c r="H159" s="633"/>
      <c r="I159" s="633"/>
      <c r="J159" s="633"/>
    </row>
    <row r="160" spans="2:10" ht="12.75">
      <c r="B160" s="398" t="s">
        <v>1346</v>
      </c>
      <c r="C160" s="399"/>
      <c r="D160" s="242"/>
      <c r="E160" s="633"/>
      <c r="F160" s="633"/>
      <c r="G160" s="633"/>
      <c r="H160" s="633"/>
      <c r="I160" s="633"/>
      <c r="J160" s="633"/>
    </row>
    <row r="161" spans="2:4" ht="12.75">
      <c r="B161" s="160"/>
      <c r="C161" s="160"/>
      <c r="D161" s="160"/>
    </row>
    <row r="163" spans="1:2" ht="12.75">
      <c r="A163" s="152" t="s">
        <v>1348</v>
      </c>
      <c r="B163" s="232" t="s">
        <v>1349</v>
      </c>
    </row>
    <row r="164" spans="2:6" ht="12.75">
      <c r="B164" s="160"/>
      <c r="C164" s="213"/>
      <c r="D164" s="400" t="s">
        <v>1297</v>
      </c>
      <c r="F164" s="229"/>
    </row>
    <row r="165" spans="2:4" ht="12.75">
      <c r="B165" s="358"/>
      <c r="C165" s="286"/>
      <c r="D165" s="401" t="s">
        <v>1350</v>
      </c>
    </row>
    <row r="166" spans="2:4" ht="12.75">
      <c r="B166" s="197" t="s">
        <v>1351</v>
      </c>
      <c r="C166" s="198"/>
      <c r="D166" s="402"/>
    </row>
    <row r="167" spans="2:4" ht="12.75">
      <c r="B167" s="177" t="s">
        <v>1352</v>
      </c>
      <c r="C167" s="270"/>
      <c r="D167" s="403"/>
    </row>
    <row r="168" spans="2:4" ht="12.75">
      <c r="B168" s="177" t="s">
        <v>1353</v>
      </c>
      <c r="C168" s="270"/>
      <c r="D168" s="403"/>
    </row>
    <row r="169" spans="2:4" ht="12.75">
      <c r="B169" s="320" t="s">
        <v>1282</v>
      </c>
      <c r="C169" s="203" t="s">
        <v>1354</v>
      </c>
      <c r="D169" s="403"/>
    </row>
    <row r="170" spans="2:4" ht="12.75">
      <c r="B170" s="197"/>
      <c r="C170" s="398" t="s">
        <v>261</v>
      </c>
      <c r="D170" s="404"/>
    </row>
    <row r="171" spans="2:4" ht="12.75">
      <c r="B171" s="405"/>
      <c r="C171" s="406" t="s">
        <v>1355</v>
      </c>
      <c r="D171" s="402"/>
    </row>
    <row r="172" spans="2:4" ht="12.75">
      <c r="B172" s="407"/>
      <c r="C172" s="408" t="s">
        <v>1356</v>
      </c>
      <c r="D172" s="409"/>
    </row>
    <row r="173" spans="1:4" s="157" customFormat="1" ht="15">
      <c r="A173" s="187"/>
      <c r="B173" s="410"/>
      <c r="C173" s="411"/>
      <c r="D173" s="412"/>
    </row>
    <row r="174" spans="2:5" ht="12.75">
      <c r="B174" s="413" t="s">
        <v>1357</v>
      </c>
      <c r="C174" s="414"/>
      <c r="D174" s="264"/>
      <c r="E174" s="196" t="s">
        <v>1358</v>
      </c>
    </row>
    <row r="175" spans="1:5" s="157" customFormat="1" ht="12.75">
      <c r="A175" s="187"/>
      <c r="B175" s="407"/>
      <c r="C175" s="408" t="s">
        <v>1359</v>
      </c>
      <c r="D175" s="409"/>
      <c r="E175" s="409"/>
    </row>
    <row r="176" spans="1:4" s="157" customFormat="1" ht="12.75">
      <c r="A176" s="187"/>
      <c r="B176" s="415"/>
      <c r="C176" s="416"/>
      <c r="D176" s="417"/>
    </row>
    <row r="177" spans="3:4" ht="12.75">
      <c r="C177" s="418"/>
      <c r="D177" s="418"/>
    </row>
    <row r="178" spans="1:4" ht="12.75">
      <c r="A178" s="152" t="s">
        <v>1360</v>
      </c>
      <c r="B178" s="232" t="s">
        <v>1361</v>
      </c>
      <c r="C178" s="418"/>
      <c r="D178" s="418"/>
    </row>
    <row r="179" spans="3:4" ht="12.75">
      <c r="C179" s="418"/>
      <c r="D179" s="418"/>
    </row>
    <row r="180" spans="2:4" ht="12.75">
      <c r="B180" s="286"/>
      <c r="C180" s="297" t="s">
        <v>1297</v>
      </c>
      <c r="D180" s="196" t="s">
        <v>1344</v>
      </c>
    </row>
    <row r="181" spans="2:4" ht="12.75">
      <c r="B181" s="395" t="s">
        <v>1362</v>
      </c>
      <c r="C181" s="419"/>
      <c r="D181" s="420"/>
    </row>
    <row r="182" spans="2:4" ht="12.75">
      <c r="B182" s="421" t="s">
        <v>1363</v>
      </c>
      <c r="C182" s="422"/>
      <c r="D182" s="423"/>
    </row>
    <row r="183" spans="2:4" ht="12.75">
      <c r="B183" s="395" t="s">
        <v>1364</v>
      </c>
      <c r="C183" s="419"/>
      <c r="D183" s="420"/>
    </row>
    <row r="184" spans="2:4" ht="12.75">
      <c r="B184" s="311" t="s">
        <v>263</v>
      </c>
      <c r="C184" s="424"/>
      <c r="D184" s="283"/>
    </row>
    <row r="187" spans="1:10" ht="12.75">
      <c r="A187" s="170">
        <v>4</v>
      </c>
      <c r="B187" s="155" t="s">
        <v>1365</v>
      </c>
      <c r="C187" s="155"/>
      <c r="D187" s="155"/>
      <c r="E187" s="155"/>
      <c r="F187" s="155"/>
      <c r="G187" s="155"/>
      <c r="H187" s="171"/>
      <c r="I187" s="171"/>
      <c r="J187" s="171"/>
    </row>
    <row r="188" spans="1:10" ht="12.75">
      <c r="A188" s="230"/>
      <c r="B188" s="211"/>
      <c r="C188" s="211"/>
      <c r="D188" s="229"/>
      <c r="E188" s="229"/>
      <c r="F188" s="229"/>
      <c r="G188" s="229"/>
      <c r="H188" s="229"/>
      <c r="I188" s="229"/>
      <c r="J188" s="229"/>
    </row>
    <row r="189" spans="1:10" ht="12.75">
      <c r="A189" s="230"/>
      <c r="B189" s="211"/>
      <c r="C189" s="211"/>
      <c r="D189" s="229"/>
      <c r="E189" s="229"/>
      <c r="F189" s="229"/>
      <c r="G189" s="229"/>
      <c r="H189" s="229"/>
      <c r="I189" s="229"/>
      <c r="J189" s="229"/>
    </row>
    <row r="190" spans="1:10" ht="12.75">
      <c r="A190" s="230" t="s">
        <v>1366</v>
      </c>
      <c r="B190" s="296" t="s">
        <v>1367</v>
      </c>
      <c r="C190" s="211"/>
      <c r="D190" s="229"/>
      <c r="E190" s="229"/>
      <c r="F190" s="229"/>
      <c r="G190" s="229"/>
      <c r="H190" s="229"/>
      <c r="I190" s="229"/>
      <c r="J190" s="229"/>
    </row>
    <row r="191" spans="1:10" ht="12.75">
      <c r="A191" s="230"/>
      <c r="B191" s="211"/>
      <c r="C191" s="211"/>
      <c r="D191" s="229"/>
      <c r="E191" s="229"/>
      <c r="F191" s="229"/>
      <c r="G191" s="229"/>
      <c r="H191" s="229"/>
      <c r="I191" s="229"/>
      <c r="J191" s="229"/>
    </row>
    <row r="192" spans="1:10" ht="25.5">
      <c r="A192" s="230"/>
      <c r="B192" s="229"/>
      <c r="C192" s="425" t="s">
        <v>1368</v>
      </c>
      <c r="D192" s="229"/>
      <c r="E192" s="229"/>
      <c r="F192" s="229"/>
      <c r="G192" s="229"/>
      <c r="H192" s="229"/>
      <c r="I192" s="229"/>
      <c r="J192" s="229"/>
    </row>
    <row r="193" spans="1:10" ht="12.75">
      <c r="A193" s="230"/>
      <c r="B193" s="426" t="s">
        <v>1369</v>
      </c>
      <c r="C193" s="427">
        <v>100</v>
      </c>
      <c r="D193" s="229"/>
      <c r="E193" s="229"/>
      <c r="F193" s="229"/>
      <c r="G193" s="229"/>
      <c r="H193" s="229"/>
      <c r="I193" s="229"/>
      <c r="J193" s="229"/>
    </row>
    <row r="194" spans="1:10" ht="12.75">
      <c r="A194" s="230"/>
      <c r="B194" s="428" t="s">
        <v>1370</v>
      </c>
      <c r="C194" s="396"/>
      <c r="D194" s="229"/>
      <c r="E194" s="229"/>
      <c r="F194" s="229"/>
      <c r="G194" s="229"/>
      <c r="H194" s="229"/>
      <c r="I194" s="229"/>
      <c r="J194" s="229"/>
    </row>
    <row r="195" spans="1:10" ht="12.75">
      <c r="A195" s="230"/>
      <c r="B195" s="429" t="s">
        <v>1371</v>
      </c>
      <c r="C195" s="430">
        <v>0</v>
      </c>
      <c r="D195" s="229"/>
      <c r="E195" s="229"/>
      <c r="F195" s="229"/>
      <c r="G195" s="229"/>
      <c r="H195" s="229"/>
      <c r="I195" s="229"/>
      <c r="J195" s="229"/>
    </row>
    <row r="196" spans="1:10" ht="12.75">
      <c r="A196" s="230"/>
      <c r="B196" s="429" t="s">
        <v>1372</v>
      </c>
      <c r="C196" s="430">
        <v>0</v>
      </c>
      <c r="D196" s="229"/>
      <c r="E196" s="229"/>
      <c r="F196" s="229"/>
      <c r="G196" s="229"/>
      <c r="H196" s="229"/>
      <c r="I196" s="229"/>
      <c r="J196" s="229"/>
    </row>
    <row r="197" spans="1:10" ht="12.75">
      <c r="A197" s="230"/>
      <c r="B197" s="429" t="s">
        <v>1373</v>
      </c>
      <c r="C197" s="430">
        <v>0</v>
      </c>
      <c r="D197" s="229"/>
      <c r="E197" s="229"/>
      <c r="F197" s="229"/>
      <c r="G197" s="229"/>
      <c r="H197" s="229"/>
      <c r="I197" s="229"/>
      <c r="J197" s="229"/>
    </row>
    <row r="198" spans="1:10" ht="12.75">
      <c r="A198" s="230"/>
      <c r="B198" s="429" t="s">
        <v>1374</v>
      </c>
      <c r="C198" s="430">
        <v>0</v>
      </c>
      <c r="D198" s="229"/>
      <c r="E198" s="229"/>
      <c r="F198" s="229"/>
      <c r="G198" s="229"/>
      <c r="H198" s="229"/>
      <c r="I198" s="229"/>
      <c r="J198" s="229"/>
    </row>
    <row r="199" spans="1:10" ht="12.75">
      <c r="A199" s="230"/>
      <c r="B199" s="431" t="s">
        <v>1375</v>
      </c>
      <c r="C199" s="432">
        <v>0</v>
      </c>
      <c r="D199" s="229"/>
      <c r="E199" s="229"/>
      <c r="F199" s="229"/>
      <c r="G199" s="229"/>
      <c r="H199" s="229"/>
      <c r="I199" s="229"/>
      <c r="J199" s="229"/>
    </row>
    <row r="200" spans="1:10" ht="12.75">
      <c r="A200" s="230"/>
      <c r="B200" s="429" t="s">
        <v>1376</v>
      </c>
      <c r="C200" s="433">
        <v>0</v>
      </c>
      <c r="D200" s="229"/>
      <c r="E200" s="229"/>
      <c r="F200" s="229"/>
      <c r="G200" s="229"/>
      <c r="H200" s="229"/>
      <c r="I200" s="229"/>
      <c r="J200" s="229"/>
    </row>
    <row r="201" spans="1:10" ht="12.75">
      <c r="A201" s="230"/>
      <c r="B201" s="211"/>
      <c r="C201" s="211"/>
      <c r="D201" s="229"/>
      <c r="E201" s="229"/>
      <c r="F201" s="229"/>
      <c r="G201" s="229"/>
      <c r="H201" s="229"/>
      <c r="I201" s="229"/>
      <c r="J201" s="229"/>
    </row>
    <row r="202" spans="1:3" ht="12.75">
      <c r="A202" s="230" t="s">
        <v>1377</v>
      </c>
      <c r="B202" s="296" t="s">
        <v>1378</v>
      </c>
      <c r="C202" s="233"/>
    </row>
    <row r="203" spans="1:3" ht="12.75">
      <c r="A203" s="230"/>
      <c r="B203" s="434"/>
      <c r="C203" s="233"/>
    </row>
    <row r="204" spans="1:10" ht="12.75">
      <c r="A204" s="230"/>
      <c r="B204" s="194" t="s">
        <v>1379</v>
      </c>
      <c r="C204" s="195" t="s">
        <v>188</v>
      </c>
      <c r="D204" s="298" t="s">
        <v>1380</v>
      </c>
      <c r="E204" s="191"/>
      <c r="F204" s="435"/>
      <c r="G204" s="191"/>
      <c r="H204" s="436"/>
      <c r="I204" s="437"/>
      <c r="J204" s="352"/>
    </row>
    <row r="205" spans="1:10" ht="12.75">
      <c r="A205" s="230"/>
      <c r="B205" s="438" t="s">
        <v>1381</v>
      </c>
      <c r="C205" s="439" t="s">
        <v>748</v>
      </c>
      <c r="D205" s="440">
        <v>0</v>
      </c>
      <c r="E205" s="435"/>
      <c r="F205" s="190"/>
      <c r="G205" s="435"/>
      <c r="H205" s="160"/>
      <c r="I205" s="160"/>
      <c r="J205" s="160"/>
    </row>
    <row r="206" spans="1:10" ht="12.75">
      <c r="A206" s="230"/>
      <c r="B206" s="438" t="s">
        <v>842</v>
      </c>
      <c r="C206" s="345" t="s">
        <v>842</v>
      </c>
      <c r="D206" s="403"/>
      <c r="E206" s="190"/>
      <c r="F206" s="190"/>
      <c r="G206" s="190"/>
      <c r="H206" s="160"/>
      <c r="I206" s="160"/>
      <c r="J206" s="160"/>
    </row>
    <row r="207" spans="1:10" ht="12.75">
      <c r="A207" s="230"/>
      <c r="B207" s="441"/>
      <c r="C207" s="442"/>
      <c r="D207" s="409"/>
      <c r="E207" s="190"/>
      <c r="F207" s="190"/>
      <c r="G207" s="190"/>
      <c r="H207" s="160"/>
      <c r="I207" s="160"/>
      <c r="J207" s="160"/>
    </row>
    <row r="208" spans="1:10" ht="12.75">
      <c r="A208" s="230"/>
      <c r="B208" s="160"/>
      <c r="C208" s="160"/>
      <c r="D208" s="160"/>
      <c r="E208" s="190"/>
      <c r="F208" s="190"/>
      <c r="G208" s="190"/>
      <c r="H208" s="160"/>
      <c r="I208" s="160"/>
      <c r="J208" s="160"/>
    </row>
    <row r="209" spans="1:10" ht="12.75">
      <c r="A209" s="230"/>
      <c r="B209" s="191"/>
      <c r="C209" s="191"/>
      <c r="F209" s="190"/>
      <c r="G209" s="190"/>
      <c r="H209" s="160"/>
      <c r="I209" s="160"/>
      <c r="J209" s="160"/>
    </row>
    <row r="210" spans="1:10" ht="12.75">
      <c r="A210" s="230" t="s">
        <v>1382</v>
      </c>
      <c r="B210" s="296" t="s">
        <v>1383</v>
      </c>
      <c r="C210" s="211"/>
      <c r="D210" s="229"/>
      <c r="E210" s="229"/>
      <c r="F210" s="190"/>
      <c r="G210" s="190"/>
      <c r="H210" s="160"/>
      <c r="I210" s="160"/>
      <c r="J210" s="160"/>
    </row>
    <row r="211" spans="1:10" ht="12.75">
      <c r="A211" s="230"/>
      <c r="B211" s="191"/>
      <c r="C211" s="191"/>
      <c r="F211" s="190"/>
      <c r="G211" s="190"/>
      <c r="H211" s="160"/>
      <c r="I211" s="160"/>
      <c r="J211" s="160"/>
    </row>
    <row r="212" spans="1:10" ht="12.75">
      <c r="A212" s="230"/>
      <c r="B212" s="443" t="s">
        <v>1384</v>
      </c>
      <c r="C212" s="280"/>
      <c r="D212" s="444" t="s">
        <v>1380</v>
      </c>
      <c r="F212" s="190"/>
      <c r="G212" s="190"/>
      <c r="H212" s="160"/>
      <c r="I212" s="160"/>
      <c r="J212" s="160"/>
    </row>
    <row r="213" spans="1:10" ht="12.75">
      <c r="A213" s="230"/>
      <c r="B213" s="413" t="s">
        <v>814</v>
      </c>
      <c r="C213" s="249"/>
      <c r="D213" s="445">
        <f>'B. HTT Mortgage Assets'!$C$99*100</f>
        <v>13.8</v>
      </c>
      <c r="E213" s="229"/>
      <c r="F213" s="190"/>
      <c r="G213" s="190"/>
      <c r="H213" s="160"/>
      <c r="I213" s="160"/>
      <c r="J213" s="160"/>
    </row>
    <row r="214" spans="1:10" ht="12.75">
      <c r="A214" s="230"/>
      <c r="B214" s="446" t="s">
        <v>816</v>
      </c>
      <c r="C214" s="178"/>
      <c r="D214" s="447">
        <f>'B. HTT Mortgage Assets'!$C$100*100</f>
        <v>3.5999999999999996</v>
      </c>
      <c r="E214" s="229"/>
      <c r="F214" s="190"/>
      <c r="G214" s="190"/>
      <c r="H214" s="160"/>
      <c r="I214" s="160"/>
      <c r="J214" s="160"/>
    </row>
    <row r="215" spans="1:10" ht="12.75">
      <c r="A215" s="230"/>
      <c r="B215" s="446" t="s">
        <v>818</v>
      </c>
      <c r="C215" s="178"/>
      <c r="D215" s="447">
        <f>'B. HTT Mortgage Assets'!$C$101*100</f>
        <v>3.5999999999999996</v>
      </c>
      <c r="E215" s="229"/>
      <c r="F215" s="190"/>
      <c r="G215" s="190"/>
      <c r="H215" s="160"/>
      <c r="I215" s="160"/>
      <c r="J215" s="160"/>
    </row>
    <row r="216" spans="1:5" ht="12.75">
      <c r="A216" s="230"/>
      <c r="B216" s="446" t="s">
        <v>820</v>
      </c>
      <c r="C216" s="178"/>
      <c r="D216" s="447">
        <f>'B. HTT Mortgage Assets'!$C$102*100</f>
        <v>0.7000000000000001</v>
      </c>
      <c r="E216" s="229"/>
    </row>
    <row r="217" spans="1:5" ht="12.75">
      <c r="A217" s="230"/>
      <c r="B217" s="446" t="s">
        <v>822</v>
      </c>
      <c r="C217" s="178"/>
      <c r="D217" s="447">
        <f>'B. HTT Mortgage Assets'!$C$103*100</f>
        <v>3.3000000000000003</v>
      </c>
      <c r="E217" s="229"/>
    </row>
    <row r="218" spans="1:10" ht="12.75">
      <c r="A218" s="230"/>
      <c r="B218" s="446" t="s">
        <v>824</v>
      </c>
      <c r="C218" s="178"/>
      <c r="D218" s="447">
        <f>'B. HTT Mortgage Assets'!$C$104*100</f>
        <v>1</v>
      </c>
      <c r="E218" s="229"/>
      <c r="F218" s="229"/>
      <c r="G218" s="229"/>
      <c r="H218" s="229"/>
      <c r="I218" s="229"/>
      <c r="J218" s="229"/>
    </row>
    <row r="219" spans="1:5" ht="12.75">
      <c r="A219" s="230"/>
      <c r="B219" s="446" t="s">
        <v>826</v>
      </c>
      <c r="C219" s="178"/>
      <c r="D219" s="447">
        <f>'B. HTT Mortgage Assets'!$C$105*100</f>
        <v>8.1</v>
      </c>
      <c r="E219" s="229"/>
    </row>
    <row r="220" spans="1:5" ht="12.75">
      <c r="A220" s="230"/>
      <c r="B220" s="446" t="s">
        <v>828</v>
      </c>
      <c r="C220" s="178"/>
      <c r="D220" s="447">
        <f>'B. HTT Mortgage Assets'!$C$106*100</f>
        <v>10.4</v>
      </c>
      <c r="E220" s="229"/>
    </row>
    <row r="221" spans="1:5" ht="12.75">
      <c r="A221" s="230"/>
      <c r="B221" s="446" t="s">
        <v>830</v>
      </c>
      <c r="C221" s="178"/>
      <c r="D221" s="447">
        <f>'B. HTT Mortgage Assets'!$C$107*100</f>
        <v>21.9</v>
      </c>
      <c r="E221" s="229"/>
    </row>
    <row r="222" spans="1:5" ht="12.75">
      <c r="A222" s="230"/>
      <c r="B222" s="446" t="s">
        <v>832</v>
      </c>
      <c r="C222" s="178"/>
      <c r="D222" s="447">
        <f>'B. HTT Mortgage Assets'!$C$108*100</f>
        <v>7.3</v>
      </c>
      <c r="E222" s="229"/>
    </row>
    <row r="223" spans="1:5" ht="12.75">
      <c r="A223" s="230"/>
      <c r="B223" s="446" t="s">
        <v>834</v>
      </c>
      <c r="C223" s="178"/>
      <c r="D223" s="447">
        <f>'B. HTT Mortgage Assets'!$C$109*100</f>
        <v>4.3999999999999995</v>
      </c>
      <c r="E223" s="229"/>
    </row>
    <row r="224" spans="1:5" ht="12.75">
      <c r="A224" s="230"/>
      <c r="B224" s="446" t="s">
        <v>836</v>
      </c>
      <c r="C224" s="178"/>
      <c r="D224" s="447">
        <f>'B. HTT Mortgage Assets'!$C$110*100</f>
        <v>6.9</v>
      </c>
      <c r="E224" s="229"/>
    </row>
    <row r="225" spans="1:5" ht="12.75">
      <c r="A225" s="230"/>
      <c r="B225" s="446" t="s">
        <v>838</v>
      </c>
      <c r="C225" s="178"/>
      <c r="D225" s="447">
        <f>'B. HTT Mortgage Assets'!$C$111*100</f>
        <v>8</v>
      </c>
      <c r="E225" s="229"/>
    </row>
    <row r="226" spans="1:5" ht="12.75">
      <c r="A226" s="230"/>
      <c r="B226" s="446" t="s">
        <v>840</v>
      </c>
      <c r="C226" s="178"/>
      <c r="D226" s="447">
        <f>'B. HTT Mortgage Assets'!$C$112*100</f>
        <v>5.7</v>
      </c>
      <c r="E226" s="229"/>
    </row>
    <row r="227" spans="1:5" ht="12.75">
      <c r="A227" s="230"/>
      <c r="B227" s="448" t="s">
        <v>842</v>
      </c>
      <c r="C227" s="321"/>
      <c r="D227" s="449">
        <f>'B. HTT Mortgage Assets'!$C$113*100</f>
        <v>0</v>
      </c>
      <c r="E227" s="229"/>
    </row>
    <row r="228" spans="1:5" ht="12.75">
      <c r="A228" s="230"/>
      <c r="B228" s="238" t="s">
        <v>844</v>
      </c>
      <c r="C228" s="239"/>
      <c r="D228" s="450">
        <f>'B. HTT Mortgage Assets'!$C$114*100</f>
        <v>1.3</v>
      </c>
      <c r="E228" s="229"/>
    </row>
    <row r="229" spans="1:5" ht="12.75">
      <c r="A229" s="230"/>
      <c r="B229" s="211"/>
      <c r="C229" s="211"/>
      <c r="D229" s="451">
        <f>IF(SUM(D213:D228)=100,"","ERREUR")</f>
      </c>
      <c r="E229" s="229"/>
    </row>
    <row r="230" spans="1:5" ht="12.75">
      <c r="A230" s="230"/>
      <c r="B230" s="229"/>
      <c r="C230" s="229"/>
      <c r="D230" s="229"/>
      <c r="E230" s="229"/>
    </row>
    <row r="231" spans="1:5" ht="12.75">
      <c r="A231" s="230" t="s">
        <v>1385</v>
      </c>
      <c r="B231" s="232" t="s">
        <v>1386</v>
      </c>
      <c r="C231" s="233"/>
      <c r="D231" s="233"/>
      <c r="E231" s="233"/>
    </row>
    <row r="232" spans="1:5" ht="12.75">
      <c r="A232" s="230"/>
      <c r="B232" s="232"/>
      <c r="C232" s="233"/>
      <c r="D232" s="233"/>
      <c r="E232" s="233"/>
    </row>
    <row r="233" spans="1:5" ht="12.75">
      <c r="A233" s="230"/>
      <c r="B233" s="627" t="s">
        <v>1387</v>
      </c>
      <c r="C233" s="627"/>
      <c r="D233" s="447">
        <f>'B. HTT Mortgage Assets'!$C$216*100</f>
        <v>42.4</v>
      </c>
      <c r="E233" s="233"/>
    </row>
    <row r="234" spans="1:5" ht="12.75">
      <c r="A234" s="230"/>
      <c r="B234" s="185"/>
      <c r="C234" s="185"/>
      <c r="D234" s="192"/>
      <c r="E234" s="452"/>
    </row>
    <row r="235" spans="1:5" ht="12.75">
      <c r="A235" s="230"/>
      <c r="B235" s="278"/>
      <c r="C235" s="285" t="s">
        <v>1388</v>
      </c>
      <c r="D235" s="427" t="s">
        <v>1380</v>
      </c>
      <c r="E235" s="452"/>
    </row>
    <row r="236" spans="1:5" ht="12.75">
      <c r="A236" s="230"/>
      <c r="B236" s="453" t="s">
        <v>1389</v>
      </c>
      <c r="C236" s="360" t="s">
        <v>1390</v>
      </c>
      <c r="D236" s="454">
        <v>22.5</v>
      </c>
      <c r="E236" s="211"/>
    </row>
    <row r="237" spans="1:5" ht="12.75">
      <c r="A237" s="230"/>
      <c r="B237" s="395"/>
      <c r="C237" s="270" t="s">
        <v>1391</v>
      </c>
      <c r="D237" s="455">
        <v>10.8</v>
      </c>
      <c r="E237" s="211"/>
    </row>
    <row r="238" spans="1:5" ht="12.75">
      <c r="A238" s="230"/>
      <c r="B238" s="395"/>
      <c r="C238" s="270" t="s">
        <v>1392</v>
      </c>
      <c r="D238" s="455">
        <v>12.8</v>
      </c>
      <c r="E238" s="211"/>
    </row>
    <row r="239" spans="1:10" ht="12.75">
      <c r="A239" s="230"/>
      <c r="B239" s="395"/>
      <c r="C239" s="270" t="s">
        <v>1393</v>
      </c>
      <c r="D239" s="455">
        <v>14</v>
      </c>
      <c r="E239" s="211"/>
      <c r="F239" s="233"/>
      <c r="G239" s="233"/>
      <c r="H239" s="233"/>
      <c r="I239" s="233"/>
      <c r="J239" s="233"/>
    </row>
    <row r="240" spans="1:10" ht="12.75">
      <c r="A240" s="230"/>
      <c r="B240" s="395"/>
      <c r="C240" s="270" t="s">
        <v>1394</v>
      </c>
      <c r="D240" s="455">
        <v>14.7</v>
      </c>
      <c r="E240" s="211"/>
      <c r="F240" s="233"/>
      <c r="G240" s="233"/>
      <c r="H240" s="233"/>
      <c r="I240" s="233"/>
      <c r="J240" s="233"/>
    </row>
    <row r="241" spans="1:10" ht="12.75">
      <c r="A241" s="230"/>
      <c r="B241" s="395"/>
      <c r="C241" s="270" t="s">
        <v>1395</v>
      </c>
      <c r="D241" s="455">
        <v>6.5</v>
      </c>
      <c r="E241" s="211"/>
      <c r="F241" s="233"/>
      <c r="G241" s="233"/>
      <c r="H241" s="233"/>
      <c r="I241" s="233"/>
      <c r="J241" s="233"/>
    </row>
    <row r="242" spans="1:8" ht="12.75">
      <c r="A242" s="230"/>
      <c r="B242" s="395"/>
      <c r="C242" s="270" t="s">
        <v>1396</v>
      </c>
      <c r="D242" s="455">
        <v>6</v>
      </c>
      <c r="E242" s="211"/>
      <c r="F242" s="435"/>
      <c r="G242" s="233"/>
      <c r="H242" s="233"/>
    </row>
    <row r="243" spans="1:10" ht="12.75">
      <c r="A243" s="230"/>
      <c r="B243" s="395"/>
      <c r="C243" s="270" t="s">
        <v>1397</v>
      </c>
      <c r="D243" s="455">
        <v>3.5</v>
      </c>
      <c r="E243" s="211"/>
      <c r="F243" s="435"/>
      <c r="G243" s="233"/>
      <c r="H243" s="233"/>
      <c r="J243" s="152"/>
    </row>
    <row r="244" spans="1:8" ht="12.75">
      <c r="A244" s="230"/>
      <c r="B244" s="395"/>
      <c r="C244" s="270" t="s">
        <v>1398</v>
      </c>
      <c r="D244" s="455">
        <v>4.2</v>
      </c>
      <c r="E244" s="211"/>
      <c r="F244" s="190"/>
      <c r="G244" s="456"/>
      <c r="H244" s="456"/>
    </row>
    <row r="245" spans="1:8" ht="12.75">
      <c r="A245" s="230"/>
      <c r="B245" s="395"/>
      <c r="C245" s="270" t="s">
        <v>1399</v>
      </c>
      <c r="D245" s="455">
        <v>2.5</v>
      </c>
      <c r="E245" s="211"/>
      <c r="F245" s="190"/>
      <c r="G245" s="456"/>
      <c r="H245" s="456"/>
    </row>
    <row r="246" spans="1:8" ht="12.75">
      <c r="A246" s="230"/>
      <c r="B246" s="395"/>
      <c r="C246" s="270" t="s">
        <v>1400</v>
      </c>
      <c r="D246" s="455">
        <v>1.1</v>
      </c>
      <c r="E246" s="211"/>
      <c r="F246" s="190"/>
      <c r="G246" s="456"/>
      <c r="H246" s="456"/>
    </row>
    <row r="247" spans="1:8" ht="12.75">
      <c r="A247" s="230"/>
      <c r="B247" s="395"/>
      <c r="C247" s="270" t="s">
        <v>1401</v>
      </c>
      <c r="D247" s="455">
        <v>0.2</v>
      </c>
      <c r="E247" s="211"/>
      <c r="F247" s="190"/>
      <c r="G247" s="456"/>
      <c r="H247" s="456"/>
    </row>
    <row r="248" spans="1:8" ht="12.75">
      <c r="A248" s="230"/>
      <c r="B248" s="457"/>
      <c r="C248" s="458" t="s">
        <v>1402</v>
      </c>
      <c r="D248" s="459">
        <v>1.2</v>
      </c>
      <c r="E248" s="211"/>
      <c r="F248" s="190"/>
      <c r="G248" s="456"/>
      <c r="H248" s="456"/>
    </row>
    <row r="249" spans="1:8" ht="12.75">
      <c r="A249" s="230"/>
      <c r="B249" s="229"/>
      <c r="C249" s="229"/>
      <c r="D249" s="451">
        <f>IF(SUM(D236:D248)=100,"","ERREUR")</f>
      </c>
      <c r="E249" s="229"/>
      <c r="F249" s="190"/>
      <c r="G249" s="456"/>
      <c r="H249" s="456"/>
    </row>
    <row r="250" spans="1:8" ht="12.75">
      <c r="A250" s="230"/>
      <c r="B250" s="229"/>
      <c r="C250" s="229"/>
      <c r="D250" s="229"/>
      <c r="E250" s="229"/>
      <c r="F250" s="190"/>
      <c r="G250" s="456"/>
      <c r="H250" s="456"/>
    </row>
    <row r="251" spans="1:8" ht="12.75">
      <c r="A251" s="230" t="s">
        <v>1403</v>
      </c>
      <c r="B251" s="232" t="s">
        <v>1404</v>
      </c>
      <c r="C251" s="233"/>
      <c r="D251" s="233"/>
      <c r="E251" s="233"/>
      <c r="F251" s="190"/>
      <c r="G251" s="456"/>
      <c r="H251" s="456"/>
    </row>
    <row r="252" spans="1:8" ht="12.75">
      <c r="A252" s="230"/>
      <c r="B252" s="232"/>
      <c r="C252" s="233"/>
      <c r="D252" s="233"/>
      <c r="E252" s="233"/>
      <c r="F252" s="190"/>
      <c r="G252" s="456"/>
      <c r="H252" s="456"/>
    </row>
    <row r="253" spans="1:8" ht="12.75">
      <c r="A253" s="230"/>
      <c r="B253" s="628" t="s">
        <v>1405</v>
      </c>
      <c r="C253" s="628"/>
      <c r="D253" s="447">
        <f>'B. HTT Mortgage Assets'!$C$238*100</f>
        <v>40.1</v>
      </c>
      <c r="E253" s="233"/>
      <c r="F253" s="190"/>
      <c r="G253" s="456"/>
      <c r="H253" s="456"/>
    </row>
    <row r="254" spans="1:8" ht="12.75">
      <c r="A254" s="230"/>
      <c r="B254" s="232"/>
      <c r="C254" s="233"/>
      <c r="D254" s="460"/>
      <c r="E254" s="233"/>
      <c r="F254" s="190"/>
      <c r="G254" s="456"/>
      <c r="H254" s="456"/>
    </row>
    <row r="255" spans="1:8" ht="12.75">
      <c r="A255" s="230"/>
      <c r="B255" s="278"/>
      <c r="C255" s="285" t="s">
        <v>1388</v>
      </c>
      <c r="D255" s="427" t="s">
        <v>1380</v>
      </c>
      <c r="E255" s="452"/>
      <c r="F255" s="190"/>
      <c r="G255" s="456"/>
      <c r="H255" s="456"/>
    </row>
    <row r="256" spans="1:8" ht="12.75">
      <c r="A256" s="230"/>
      <c r="B256" s="428" t="s">
        <v>1389</v>
      </c>
      <c r="C256" s="318" t="s">
        <v>1390</v>
      </c>
      <c r="D256" s="454">
        <v>24.4</v>
      </c>
      <c r="E256" s="211"/>
      <c r="F256" s="190"/>
      <c r="G256" s="456"/>
      <c r="H256" s="456"/>
    </row>
    <row r="257" spans="1:8" ht="12.75">
      <c r="A257" s="230"/>
      <c r="B257" s="453"/>
      <c r="C257" s="360" t="s">
        <v>1391</v>
      </c>
      <c r="D257" s="455">
        <v>10</v>
      </c>
      <c r="E257" s="211"/>
      <c r="G257" s="461"/>
      <c r="H257" s="461"/>
    </row>
    <row r="258" spans="1:8" ht="12.75">
      <c r="A258" s="230"/>
      <c r="B258" s="395"/>
      <c r="C258" s="270" t="s">
        <v>1392</v>
      </c>
      <c r="D258" s="455">
        <v>10.9</v>
      </c>
      <c r="E258" s="211"/>
      <c r="G258" s="461"/>
      <c r="H258" s="461"/>
    </row>
    <row r="259" spans="1:10" ht="12.75">
      <c r="A259" s="230"/>
      <c r="B259" s="395"/>
      <c r="C259" s="270" t="s">
        <v>1393</v>
      </c>
      <c r="D259" s="455">
        <v>11.9</v>
      </c>
      <c r="E259" s="211"/>
      <c r="F259" s="233"/>
      <c r="G259" s="462"/>
      <c r="H259" s="462"/>
      <c r="I259" s="233"/>
      <c r="J259" s="233"/>
    </row>
    <row r="260" spans="1:10" ht="12.75">
      <c r="A260" s="230"/>
      <c r="B260" s="395"/>
      <c r="C260" s="270" t="s">
        <v>1394</v>
      </c>
      <c r="D260" s="455">
        <v>13</v>
      </c>
      <c r="E260" s="211"/>
      <c r="F260" s="463"/>
      <c r="G260" s="462"/>
      <c r="H260" s="462"/>
      <c r="I260" s="233"/>
      <c r="J260" s="233"/>
    </row>
    <row r="261" spans="1:10" ht="12.75">
      <c r="A261" s="230"/>
      <c r="B261" s="395"/>
      <c r="C261" s="270" t="s">
        <v>1395</v>
      </c>
      <c r="D261" s="455">
        <v>6.8</v>
      </c>
      <c r="E261" s="211"/>
      <c r="F261" s="233"/>
      <c r="G261" s="462"/>
      <c r="H261" s="462"/>
      <c r="I261" s="233"/>
      <c r="J261" s="233"/>
    </row>
    <row r="262" spans="1:10" ht="12.75">
      <c r="A262" s="230"/>
      <c r="B262" s="395"/>
      <c r="C262" s="270" t="s">
        <v>1396</v>
      </c>
      <c r="D262" s="455">
        <v>6.4</v>
      </c>
      <c r="E262" s="211"/>
      <c r="F262" s="233"/>
      <c r="G262" s="462"/>
      <c r="H262" s="462"/>
      <c r="I262" s="233"/>
      <c r="J262" s="233"/>
    </row>
    <row r="263" spans="1:8" ht="12.75">
      <c r="A263" s="230"/>
      <c r="B263" s="395"/>
      <c r="C263" s="270" t="s">
        <v>1397</v>
      </c>
      <c r="D263" s="455">
        <v>5</v>
      </c>
      <c r="E263" s="211"/>
      <c r="F263" s="435"/>
      <c r="G263" s="437"/>
      <c r="H263" s="152"/>
    </row>
    <row r="264" spans="1:7" ht="12.75">
      <c r="A264" s="230"/>
      <c r="B264" s="395"/>
      <c r="C264" s="270" t="s">
        <v>1398</v>
      </c>
      <c r="D264" s="455">
        <v>4.6</v>
      </c>
      <c r="E264" s="211"/>
      <c r="F264" s="190"/>
      <c r="G264" s="160"/>
    </row>
    <row r="265" spans="1:7" ht="12.75">
      <c r="A265" s="230"/>
      <c r="B265" s="395"/>
      <c r="C265" s="270" t="s">
        <v>1399</v>
      </c>
      <c r="D265" s="455">
        <v>3.3</v>
      </c>
      <c r="E265" s="211"/>
      <c r="F265" s="190"/>
      <c r="G265" s="160"/>
    </row>
    <row r="266" spans="1:7" ht="12.75">
      <c r="A266" s="230"/>
      <c r="B266" s="395"/>
      <c r="C266" s="270" t="s">
        <v>1400</v>
      </c>
      <c r="D266" s="455">
        <v>1.5</v>
      </c>
      <c r="E266" s="211"/>
      <c r="F266" s="190"/>
      <c r="G266" s="160"/>
    </row>
    <row r="267" spans="1:7" ht="12.75">
      <c r="A267" s="230"/>
      <c r="B267" s="395"/>
      <c r="C267" s="270" t="s">
        <v>1401</v>
      </c>
      <c r="D267" s="455">
        <v>0.5</v>
      </c>
      <c r="E267" s="211"/>
      <c r="F267" s="190"/>
      <c r="G267" s="160"/>
    </row>
    <row r="268" spans="1:7" ht="12.75">
      <c r="A268" s="230"/>
      <c r="B268" s="395"/>
      <c r="C268" s="274" t="s">
        <v>1402</v>
      </c>
      <c r="D268" s="459">
        <v>1.7</v>
      </c>
      <c r="E268" s="211"/>
      <c r="F268" s="190"/>
      <c r="G268" s="160"/>
    </row>
    <row r="269" spans="1:7" ht="12.75">
      <c r="A269" s="230"/>
      <c r="B269" s="246"/>
      <c r="C269" s="246"/>
      <c r="D269" s="451">
        <f>IF(SUM(D256:D268)=100,"","ERREUR")</f>
      </c>
      <c r="E269" s="229"/>
      <c r="F269" s="190"/>
      <c r="G269" s="160"/>
    </row>
    <row r="270" spans="1:7" ht="12.75">
      <c r="A270" s="230"/>
      <c r="B270" s="211"/>
      <c r="C270" s="211"/>
      <c r="D270" s="229"/>
      <c r="E270" s="229"/>
      <c r="F270" s="190"/>
      <c r="G270" s="160"/>
    </row>
    <row r="271" spans="1:7" ht="12.75">
      <c r="A271" s="230" t="s">
        <v>1406</v>
      </c>
      <c r="B271" s="232" t="s">
        <v>1407</v>
      </c>
      <c r="C271" s="229"/>
      <c r="D271" s="229"/>
      <c r="E271" s="229"/>
      <c r="F271" s="190"/>
      <c r="G271" s="160"/>
    </row>
    <row r="272" spans="1:7" ht="12.75">
      <c r="A272" s="230"/>
      <c r="B272" s="232"/>
      <c r="C272" s="229"/>
      <c r="D272" s="229"/>
      <c r="E272" s="229"/>
      <c r="F272" s="190"/>
      <c r="G272" s="160"/>
    </row>
    <row r="273" spans="1:7" ht="12.75">
      <c r="A273" s="230"/>
      <c r="B273" s="312"/>
      <c r="C273" s="229"/>
      <c r="D273" s="312"/>
      <c r="E273" s="464" t="s">
        <v>1380</v>
      </c>
      <c r="F273" s="190"/>
      <c r="G273" s="160"/>
    </row>
    <row r="274" spans="1:7" ht="12.75">
      <c r="A274" s="465"/>
      <c r="B274" s="466" t="s">
        <v>1408</v>
      </c>
      <c r="C274" s="249"/>
      <c r="D274" s="467"/>
      <c r="E274" s="468"/>
      <c r="F274" s="190"/>
      <c r="G274" s="160"/>
    </row>
    <row r="275" spans="1:7" ht="12.75">
      <c r="A275" s="465"/>
      <c r="B275" s="469" t="s">
        <v>1409</v>
      </c>
      <c r="C275" s="198"/>
      <c r="D275" s="470"/>
      <c r="E275" s="471">
        <v>82.6</v>
      </c>
      <c r="F275" s="190"/>
      <c r="G275" s="160"/>
    </row>
    <row r="276" spans="1:7" ht="12.75">
      <c r="A276" s="465"/>
      <c r="B276" s="472"/>
      <c r="C276" s="280"/>
      <c r="D276" s="473" t="s">
        <v>1410</v>
      </c>
      <c r="E276" s="474">
        <f>SUM(E274:E275)</f>
        <v>82.6</v>
      </c>
      <c r="F276" s="190"/>
      <c r="G276" s="160"/>
    </row>
    <row r="277" spans="1:5" ht="12.75">
      <c r="A277" s="230"/>
      <c r="B277" s="475" t="s">
        <v>1411</v>
      </c>
      <c r="C277" s="629" t="s">
        <v>1412</v>
      </c>
      <c r="D277" s="629"/>
      <c r="E277" s="471">
        <v>17.1</v>
      </c>
    </row>
    <row r="278" spans="1:5" ht="12.75">
      <c r="A278" s="230"/>
      <c r="B278" s="476"/>
      <c r="C278" s="624" t="s">
        <v>1413</v>
      </c>
      <c r="D278" s="624" t="s">
        <v>1414</v>
      </c>
      <c r="E278" s="477">
        <v>0</v>
      </c>
    </row>
    <row r="279" spans="1:5" ht="12.75">
      <c r="A279" s="230"/>
      <c r="B279" s="476"/>
      <c r="C279" s="624" t="s">
        <v>1415</v>
      </c>
      <c r="D279" s="624" t="s">
        <v>1414</v>
      </c>
      <c r="E279" s="478">
        <v>0.1</v>
      </c>
    </row>
    <row r="280" spans="1:5" ht="12.75">
      <c r="A280" s="230"/>
      <c r="B280" s="476"/>
      <c r="C280" s="624" t="s">
        <v>1416</v>
      </c>
      <c r="D280" s="624" t="s">
        <v>1414</v>
      </c>
      <c r="E280" s="478">
        <v>0.2</v>
      </c>
    </row>
    <row r="281" spans="1:7" ht="12.75">
      <c r="A281" s="230"/>
      <c r="B281" s="479"/>
      <c r="C281" s="624" t="s">
        <v>1417</v>
      </c>
      <c r="D281" s="624" t="s">
        <v>1414</v>
      </c>
      <c r="E281" s="477">
        <v>0</v>
      </c>
      <c r="F281" s="435"/>
      <c r="G281" s="437"/>
    </row>
    <row r="282" spans="1:7" ht="12.75">
      <c r="A282" s="230"/>
      <c r="B282" s="479"/>
      <c r="C282" s="624" t="s">
        <v>1418</v>
      </c>
      <c r="D282" s="624" t="s">
        <v>1414</v>
      </c>
      <c r="E282" s="477">
        <v>0</v>
      </c>
      <c r="F282" s="190"/>
      <c r="G282" s="160"/>
    </row>
    <row r="283" spans="1:7" ht="12.75">
      <c r="A283" s="230"/>
      <c r="B283" s="480"/>
      <c r="C283" s="625" t="s">
        <v>1419</v>
      </c>
      <c r="D283" s="625" t="s">
        <v>1414</v>
      </c>
      <c r="E283" s="477">
        <v>0</v>
      </c>
      <c r="F283" s="190"/>
      <c r="G283" s="160"/>
    </row>
    <row r="284" spans="1:7" ht="12.75">
      <c r="A284" s="230"/>
      <c r="B284" s="481"/>
      <c r="C284" s="280"/>
      <c r="D284" s="473" t="s">
        <v>1420</v>
      </c>
      <c r="E284" s="474">
        <f>SUM(E277:E283)</f>
        <v>17.400000000000002</v>
      </c>
      <c r="F284" s="190"/>
      <c r="G284" s="160"/>
    </row>
    <row r="285" spans="1:7" ht="12.75">
      <c r="A285" s="230"/>
      <c r="B285" s="482"/>
      <c r="C285" s="229"/>
      <c r="D285" s="229"/>
      <c r="E285" s="451">
        <f>IF(SUM(E276:E283)=100,"","ERREUR")</f>
      </c>
      <c r="F285" s="190"/>
      <c r="G285" s="160"/>
    </row>
    <row r="286" spans="1:7" ht="12.75">
      <c r="A286" s="230"/>
      <c r="B286" s="482"/>
      <c r="C286" s="229"/>
      <c r="D286" s="229"/>
      <c r="E286" s="229"/>
      <c r="F286" s="190"/>
      <c r="G286" s="160"/>
    </row>
    <row r="287" spans="1:7" ht="12.75">
      <c r="A287" s="243" t="s">
        <v>1421</v>
      </c>
      <c r="B287" s="434" t="s">
        <v>1422</v>
      </c>
      <c r="C287" s="229"/>
      <c r="D287" s="229"/>
      <c r="E287" s="229"/>
      <c r="F287" s="190"/>
      <c r="G287" s="160"/>
    </row>
    <row r="288" spans="1:7" ht="12.75">
      <c r="A288" s="230"/>
      <c r="B288" s="434"/>
      <c r="C288" s="229"/>
      <c r="D288" s="229"/>
      <c r="E288" s="229"/>
      <c r="F288" s="190"/>
      <c r="G288" s="160"/>
    </row>
    <row r="289" spans="1:7" ht="12.75">
      <c r="A289" s="230"/>
      <c r="B289" s="297" t="s">
        <v>1423</v>
      </c>
      <c r="C289" s="298" t="s">
        <v>1380</v>
      </c>
      <c r="D289" s="452"/>
      <c r="E289" s="452"/>
      <c r="F289" s="190"/>
      <c r="G289" s="160"/>
    </row>
    <row r="290" spans="1:7" ht="12.75">
      <c r="A290" s="230"/>
      <c r="B290" s="483" t="s">
        <v>1424</v>
      </c>
      <c r="C290" s="484">
        <f>'B. HTT Mortgage Assets'!$C$170*100</f>
        <v>4.6</v>
      </c>
      <c r="D290" s="211"/>
      <c r="E290" s="211"/>
      <c r="F290" s="190"/>
      <c r="G290" s="160"/>
    </row>
    <row r="291" spans="1:7" ht="12.75">
      <c r="A291" s="230"/>
      <c r="B291" s="485" t="s">
        <v>1425</v>
      </c>
      <c r="C291" s="486">
        <f>'B. HTT Mortgage Assets'!$C$171*100</f>
        <v>6.4</v>
      </c>
      <c r="D291" s="211"/>
      <c r="E291" s="211"/>
      <c r="F291" s="190"/>
      <c r="G291" s="160"/>
    </row>
    <row r="292" spans="1:8" ht="12.75">
      <c r="A292" s="230"/>
      <c r="B292" s="485" t="s">
        <v>1426</v>
      </c>
      <c r="C292" s="486">
        <f>'B. HTT Mortgage Assets'!$C$172*100</f>
        <v>8.1</v>
      </c>
      <c r="D292" s="211"/>
      <c r="E292" s="211"/>
      <c r="F292" s="190"/>
      <c r="G292" s="160"/>
      <c r="H292" s="160"/>
    </row>
    <row r="293" spans="1:9" ht="12.75">
      <c r="A293" s="230"/>
      <c r="B293" s="485" t="s">
        <v>1427</v>
      </c>
      <c r="C293" s="486">
        <f>'B. HTT Mortgage Assets'!$C$173*100</f>
        <v>15.4</v>
      </c>
      <c r="D293" s="211"/>
      <c r="E293" s="211"/>
      <c r="H293" s="160"/>
      <c r="I293" s="160"/>
    </row>
    <row r="294" spans="1:9" ht="12.75">
      <c r="A294" s="230"/>
      <c r="B294" s="487" t="s">
        <v>1428</v>
      </c>
      <c r="C294" s="488">
        <f>'B. HTT Mortgage Assets'!$C$174*100</f>
        <v>65.5</v>
      </c>
      <c r="D294" s="211"/>
      <c r="E294" s="211"/>
      <c r="H294" s="160"/>
      <c r="I294" s="160"/>
    </row>
    <row r="295" spans="1:9" ht="12.75">
      <c r="A295" s="230"/>
      <c r="B295" s="160"/>
      <c r="C295" s="489">
        <f>IF(SUM(C290:C294)=100,"","ERREUR")</f>
      </c>
      <c r="D295" s="160"/>
      <c r="E295" s="160"/>
      <c r="H295" s="160"/>
      <c r="I295" s="160"/>
    </row>
    <row r="296" spans="1:9" ht="12.75">
      <c r="A296" s="230"/>
      <c r="H296" s="160"/>
      <c r="I296" s="160"/>
    </row>
    <row r="297" spans="1:7" ht="12.75">
      <c r="A297" s="230" t="s">
        <v>1429</v>
      </c>
      <c r="B297" s="434" t="s">
        <v>1430</v>
      </c>
      <c r="F297" s="437"/>
      <c r="G297" s="160"/>
    </row>
    <row r="298" spans="1:7" ht="12.75">
      <c r="A298" s="230"/>
      <c r="B298" s="434"/>
      <c r="F298" s="160"/>
      <c r="G298" s="160"/>
    </row>
    <row r="299" spans="1:7" ht="13.5" thickBot="1">
      <c r="A299" s="230"/>
      <c r="B299" s="286"/>
      <c r="C299" s="490" t="s">
        <v>1380</v>
      </c>
      <c r="D299" s="491"/>
      <c r="F299" s="160"/>
      <c r="G299" s="160"/>
    </row>
    <row r="300" spans="1:6" ht="12.75">
      <c r="A300" s="230"/>
      <c r="B300" s="197" t="s">
        <v>1026</v>
      </c>
      <c r="C300" s="495">
        <f>'B. HTT Mortgage Assets'!C260*100</f>
        <v>66.5</v>
      </c>
      <c r="D300" s="160"/>
      <c r="F300" s="160"/>
    </row>
    <row r="301" spans="1:6" ht="12.75">
      <c r="A301" s="230"/>
      <c r="B301" s="177" t="s">
        <v>1431</v>
      </c>
      <c r="C301" s="447">
        <f>'B. HTT Mortgage Assets'!C261*100</f>
        <v>4.6</v>
      </c>
      <c r="D301" s="160"/>
      <c r="F301" s="160"/>
    </row>
    <row r="302" spans="1:6" ht="12.75">
      <c r="A302" s="230"/>
      <c r="B302" s="177" t="s">
        <v>1432</v>
      </c>
      <c r="C302" s="447">
        <f>'B. HTT Mortgage Assets'!C262*100</f>
        <v>27.200000000000003</v>
      </c>
      <c r="D302" s="160"/>
      <c r="F302" s="160"/>
    </row>
    <row r="303" spans="1:10" ht="12.75">
      <c r="A303" s="230"/>
      <c r="B303" s="421" t="s">
        <v>261</v>
      </c>
      <c r="C303" s="447">
        <f>'B. HTT Mortgage Assets'!C263*100</f>
        <v>1.6</v>
      </c>
      <c r="D303" s="160"/>
      <c r="F303" s="160"/>
      <c r="G303" s="160"/>
      <c r="H303" s="160"/>
      <c r="I303" s="160"/>
      <c r="J303" s="160"/>
    </row>
    <row r="304" spans="1:4" ht="13.5" thickBot="1">
      <c r="A304" s="230"/>
      <c r="B304" s="493" t="s">
        <v>844</v>
      </c>
      <c r="C304" s="450">
        <f>'B. HTT Mortgage Assets'!C264*100</f>
        <v>0.1</v>
      </c>
      <c r="D304" s="160"/>
    </row>
    <row r="305" spans="1:5" ht="12.75">
      <c r="A305" s="243"/>
      <c r="B305" s="157"/>
      <c r="C305" s="451">
        <f>IF(SUM(C300:C304)=100,"","ERREUR")</f>
      </c>
      <c r="D305" s="190"/>
      <c r="E305" s="157"/>
    </row>
    <row r="306" spans="1:3" ht="12.75">
      <c r="A306" s="230"/>
      <c r="C306" s="229"/>
    </row>
    <row r="307" spans="1:3" ht="12.75">
      <c r="A307" s="243" t="s">
        <v>1433</v>
      </c>
      <c r="B307" s="434" t="s">
        <v>1434</v>
      </c>
      <c r="C307" s="229"/>
    </row>
    <row r="308" spans="1:3" ht="12.75">
      <c r="A308" s="230"/>
      <c r="C308" s="229"/>
    </row>
    <row r="309" spans="1:4" ht="12.75">
      <c r="A309" s="230"/>
      <c r="B309" s="358"/>
      <c r="C309" s="490" t="s">
        <v>1380</v>
      </c>
      <c r="D309" s="491"/>
    </row>
    <row r="310" spans="1:4" ht="12.75">
      <c r="A310" s="230"/>
      <c r="B310" s="428" t="s">
        <v>900</v>
      </c>
      <c r="C310" s="495">
        <f>'B. HTT Mortgage Assets'!$C$161*100</f>
        <v>98.6</v>
      </c>
      <c r="D310" s="496"/>
    </row>
    <row r="311" spans="1:4" ht="12.75">
      <c r="A311" s="230"/>
      <c r="B311" s="421" t="s">
        <v>1435</v>
      </c>
      <c r="C311" s="455"/>
      <c r="D311" s="496"/>
    </row>
    <row r="312" spans="1:4" ht="12.75">
      <c r="A312" s="230"/>
      <c r="B312" s="421" t="s">
        <v>1436</v>
      </c>
      <c r="C312" s="447">
        <f>'B. HTT Mortgage Assets'!$C$160*100</f>
        <v>1.4000000000000001</v>
      </c>
      <c r="D312" s="496"/>
    </row>
    <row r="313" spans="1:10" ht="12.75">
      <c r="A313" s="230"/>
      <c r="B313" s="497" t="s">
        <v>261</v>
      </c>
      <c r="C313" s="455"/>
      <c r="D313" s="160"/>
      <c r="F313" s="157"/>
      <c r="G313" s="157"/>
      <c r="H313" s="157"/>
      <c r="I313" s="157"/>
      <c r="J313" s="157"/>
    </row>
    <row r="314" spans="1:4" ht="12.75">
      <c r="A314" s="230"/>
      <c r="B314" s="493" t="s">
        <v>844</v>
      </c>
      <c r="C314" s="494"/>
      <c r="D314" s="160"/>
    </row>
    <row r="315" spans="1:3" ht="12.75">
      <c r="A315" s="230"/>
      <c r="C315" s="451">
        <f>IF(SUM(C310:C314)=100,"","ERREUR")</f>
      </c>
    </row>
    <row r="316" spans="1:3" ht="12.75">
      <c r="A316" s="230"/>
      <c r="C316" s="229"/>
    </row>
    <row r="317" spans="1:3" ht="12.75">
      <c r="A317" s="230" t="s">
        <v>1437</v>
      </c>
      <c r="B317" s="296" t="s">
        <v>1438</v>
      </c>
      <c r="C317" s="229"/>
    </row>
    <row r="318" spans="1:3" ht="12.75">
      <c r="A318" s="230"/>
      <c r="C318" s="229"/>
    </row>
    <row r="319" spans="1:3" ht="12.75">
      <c r="A319" s="230"/>
      <c r="C319" s="490" t="s">
        <v>1380</v>
      </c>
    </row>
    <row r="320" spans="1:3" ht="12.75">
      <c r="A320" s="230"/>
      <c r="B320" s="428" t="s">
        <v>1439</v>
      </c>
      <c r="C320" s="498">
        <f>'B. HTT Mortgage Assets'!C150*100</f>
        <v>81.8</v>
      </c>
    </row>
    <row r="321" spans="1:3" ht="12.75">
      <c r="A321" s="230"/>
      <c r="B321" s="421" t="s">
        <v>888</v>
      </c>
      <c r="C321" s="499">
        <f>'B. HTT Mortgage Assets'!C153*100</f>
        <v>14.6</v>
      </c>
    </row>
    <row r="322" spans="1:3" ht="12.75">
      <c r="A322" s="230"/>
      <c r="B322" s="421" t="s">
        <v>890</v>
      </c>
      <c r="C322" s="499">
        <f>'B. HTT Mortgage Assets'!C154*100</f>
        <v>3.5000000000000004</v>
      </c>
    </row>
    <row r="323" spans="1:3" ht="12.75">
      <c r="A323" s="230"/>
      <c r="B323" s="421" t="s">
        <v>892</v>
      </c>
      <c r="C323" s="499">
        <f>'B. HTT Mortgage Assets'!C155*100</f>
        <v>0.1</v>
      </c>
    </row>
    <row r="324" spans="1:3" ht="12.75">
      <c r="A324" s="230"/>
      <c r="B324" s="421" t="s">
        <v>261</v>
      </c>
      <c r="C324" s="499">
        <f>'B. HTT Mortgage Assets'!C152*100</f>
        <v>0</v>
      </c>
    </row>
    <row r="325" spans="1:3" ht="12.75">
      <c r="A325" s="230"/>
      <c r="B325" s="457" t="s">
        <v>844</v>
      </c>
      <c r="C325" s="500"/>
    </row>
    <row r="326" spans="1:3" ht="12.75">
      <c r="A326" s="230"/>
      <c r="C326" s="489">
        <f>IF(SUM(C320:C325)=100,"","ERREUR")</f>
      </c>
    </row>
    <row r="327" ht="12.75">
      <c r="A327" s="230"/>
    </row>
    <row r="328" spans="1:2" ht="12.75">
      <c r="A328" s="243" t="s">
        <v>1440</v>
      </c>
      <c r="B328" s="232" t="s">
        <v>1441</v>
      </c>
    </row>
    <row r="329" ht="12.75">
      <c r="A329" s="230"/>
    </row>
    <row r="330" spans="1:4" ht="12.75">
      <c r="A330" s="230"/>
      <c r="D330" s="490" t="s">
        <v>1380</v>
      </c>
    </row>
    <row r="331" spans="1:4" ht="12.75">
      <c r="A331" s="230"/>
      <c r="B331" s="172" t="s">
        <v>1442</v>
      </c>
      <c r="C331" s="501"/>
      <c r="D331" s="492">
        <v>50.4</v>
      </c>
    </row>
    <row r="332" spans="1:4" ht="12.75">
      <c r="A332" s="230"/>
      <c r="B332" s="177" t="s">
        <v>1443</v>
      </c>
      <c r="C332" s="270"/>
      <c r="D332" s="455">
        <v>6.2</v>
      </c>
    </row>
    <row r="333" spans="1:4" ht="12.75">
      <c r="A333" s="230"/>
      <c r="B333" s="177" t="s">
        <v>1444</v>
      </c>
      <c r="C333" s="270"/>
      <c r="D333" s="455">
        <v>15.1</v>
      </c>
    </row>
    <row r="334" spans="1:4" ht="12.75">
      <c r="A334" s="230"/>
      <c r="B334" s="177" t="s">
        <v>1445</v>
      </c>
      <c r="C334" s="270"/>
      <c r="D334" s="455">
        <v>2.5</v>
      </c>
    </row>
    <row r="335" spans="1:4" ht="12.75">
      <c r="A335" s="230"/>
      <c r="B335" s="177" t="s">
        <v>1446</v>
      </c>
      <c r="C335" s="270"/>
      <c r="D335" s="455">
        <v>1.6</v>
      </c>
    </row>
    <row r="336" spans="1:4" ht="12.75">
      <c r="A336" s="230"/>
      <c r="B336" s="177" t="s">
        <v>1447</v>
      </c>
      <c r="C336" s="270"/>
      <c r="D336" s="455">
        <v>11.3</v>
      </c>
    </row>
    <row r="337" spans="1:4" ht="12.75">
      <c r="A337" s="230"/>
      <c r="B337" s="182" t="s">
        <v>844</v>
      </c>
      <c r="C337" s="458"/>
      <c r="D337" s="494">
        <v>12.9</v>
      </c>
    </row>
    <row r="338" spans="1:4" ht="12.75">
      <c r="A338" s="230"/>
      <c r="D338" s="451">
        <f>IF(SUM(D331:D337)=100,"","ERREUR")</f>
      </c>
    </row>
    <row r="339" spans="1:5" ht="12.75">
      <c r="A339" s="230"/>
      <c r="B339" s="160"/>
      <c r="C339" s="160"/>
      <c r="D339" s="211"/>
      <c r="E339" s="160"/>
    </row>
    <row r="340" spans="1:4" ht="12.75">
      <c r="A340" s="230" t="s">
        <v>1448</v>
      </c>
      <c r="B340" s="434" t="s">
        <v>1449</v>
      </c>
      <c r="D340" s="247"/>
    </row>
    <row r="341" spans="1:4" ht="15">
      <c r="A341" s="230"/>
      <c r="B341" s="434"/>
      <c r="C341" s="502"/>
      <c r="D341" s="247"/>
    </row>
    <row r="342" spans="1:5" ht="12.75">
      <c r="A342" s="230"/>
      <c r="B342" s="172" t="s">
        <v>1450</v>
      </c>
      <c r="C342" s="503"/>
      <c r="D342" s="504">
        <f>'B. HTT Mortgage Assets'!$C$28</f>
        <v>566897</v>
      </c>
      <c r="E342" s="352"/>
    </row>
    <row r="343" spans="1:5" ht="12.75">
      <c r="A343" s="230"/>
      <c r="B343" s="238" t="s">
        <v>1451</v>
      </c>
      <c r="C343" s="505"/>
      <c r="D343" s="506">
        <f>'B. HTT Mortgage Assets'!C187</f>
        <v>69528</v>
      </c>
      <c r="E343" s="352"/>
    </row>
    <row r="344" spans="1:5" ht="12.75">
      <c r="A344" s="243"/>
      <c r="B344" s="188"/>
      <c r="C344" s="507"/>
      <c r="D344" s="507"/>
      <c r="E344" s="352"/>
    </row>
    <row r="345" spans="1:5" ht="25.5">
      <c r="A345" s="243"/>
      <c r="B345" s="191"/>
      <c r="C345" s="508"/>
      <c r="D345" s="425" t="s">
        <v>1452</v>
      </c>
      <c r="E345" s="352"/>
    </row>
    <row r="346" spans="1:6" ht="12.75">
      <c r="A346" s="230"/>
      <c r="B346" s="248" t="s">
        <v>1453</v>
      </c>
      <c r="C346" s="509"/>
      <c r="D346" s="510">
        <v>0.02</v>
      </c>
      <c r="E346" s="190"/>
      <c r="F346" s="229"/>
    </row>
    <row r="347" spans="1:10" ht="12.75">
      <c r="A347" s="230"/>
      <c r="B347" s="182" t="s">
        <v>1454</v>
      </c>
      <c r="C347" s="511"/>
      <c r="D347" s="512">
        <v>0.04</v>
      </c>
      <c r="E347" s="190"/>
      <c r="F347" s="160"/>
      <c r="G347" s="160"/>
      <c r="H347" s="160"/>
      <c r="I347" s="160"/>
      <c r="J347" s="160"/>
    </row>
    <row r="348" spans="1:10" ht="12.75">
      <c r="A348" s="230"/>
      <c r="B348" s="211"/>
      <c r="C348" s="417"/>
      <c r="D348" s="513"/>
      <c r="E348" s="190"/>
      <c r="F348" s="160"/>
      <c r="G348" s="160"/>
      <c r="H348" s="160"/>
      <c r="I348" s="160"/>
      <c r="J348" s="160"/>
    </row>
    <row r="349" spans="1:6" ht="12.75">
      <c r="A349" s="243"/>
      <c r="B349" s="191"/>
      <c r="C349" s="417"/>
      <c r="D349" s="417"/>
      <c r="E349" s="190"/>
      <c r="F349" s="160"/>
    </row>
    <row r="350" spans="1:10" ht="13.5" customHeight="1">
      <c r="A350" s="514"/>
      <c r="B350" s="515" t="s">
        <v>1455</v>
      </c>
      <c r="C350" s="516" t="s">
        <v>1456</v>
      </c>
      <c r="D350" s="517" t="s">
        <v>1457</v>
      </c>
      <c r="E350" s="626" t="s">
        <v>1458</v>
      </c>
      <c r="F350" s="626"/>
      <c r="G350" s="229"/>
      <c r="H350" s="229"/>
      <c r="I350" s="229"/>
      <c r="J350" s="229"/>
    </row>
    <row r="351" spans="1:10" ht="12.75">
      <c r="A351" s="514"/>
      <c r="B351" s="518" t="s">
        <v>938</v>
      </c>
      <c r="C351" s="519">
        <f>'B. HTT Mortgage Assets'!$D$190</f>
        <v>538503</v>
      </c>
      <c r="D351" s="520">
        <f>'B. HTT Mortgage Assets'!$C$190</f>
        <v>30749</v>
      </c>
      <c r="E351" s="521">
        <f aca="true" t="shared" si="4" ref="E351:E356">ROUND(D351/D$357,3)*100</f>
        <v>78</v>
      </c>
      <c r="F351" s="522"/>
      <c r="G351" s="452"/>
      <c r="H351" s="229"/>
      <c r="I351" s="247"/>
      <c r="J351" s="229"/>
    </row>
    <row r="352" spans="1:10" ht="12.75">
      <c r="A352" s="514"/>
      <c r="B352" s="429" t="s">
        <v>940</v>
      </c>
      <c r="C352" s="519">
        <f>'B. HTT Mortgage Assets'!$D$191</f>
        <v>24207</v>
      </c>
      <c r="D352" s="523">
        <f>'B. HTT Mortgage Assets'!$C$191</f>
        <v>6380</v>
      </c>
      <c r="E352" s="521">
        <f t="shared" si="4"/>
        <v>16.2</v>
      </c>
      <c r="F352" s="430"/>
      <c r="G352" s="452"/>
      <c r="H352" s="229"/>
      <c r="I352" s="229"/>
      <c r="J352" s="229"/>
    </row>
    <row r="353" spans="1:10" ht="12.75">
      <c r="A353" s="514"/>
      <c r="B353" s="429" t="s">
        <v>942</v>
      </c>
      <c r="C353" s="519">
        <f>'B. HTT Mortgage Assets'!$D$192</f>
        <v>3061</v>
      </c>
      <c r="D353" s="523">
        <f>'B. HTT Mortgage Assets'!$C$192</f>
        <v>1457</v>
      </c>
      <c r="E353" s="521">
        <f t="shared" si="4"/>
        <v>3.6999999999999997</v>
      </c>
      <c r="F353" s="430"/>
      <c r="G353" s="452"/>
      <c r="H353" s="247"/>
      <c r="I353" s="247"/>
      <c r="J353" s="247"/>
    </row>
    <row r="354" spans="1:10" ht="12.75">
      <c r="A354" s="514"/>
      <c r="B354" s="429" t="s">
        <v>944</v>
      </c>
      <c r="C354" s="519">
        <f>'B. HTT Mortgage Assets'!$D$193</f>
        <v>817</v>
      </c>
      <c r="D354" s="523">
        <f>'B. HTT Mortgage Assets'!$C$193</f>
        <v>555</v>
      </c>
      <c r="E354" s="521">
        <f t="shared" si="4"/>
        <v>1.4000000000000001</v>
      </c>
      <c r="F354" s="430"/>
      <c r="G354" s="452"/>
      <c r="H354" s="247"/>
      <c r="I354" s="247"/>
      <c r="J354" s="247"/>
    </row>
    <row r="355" spans="1:10" ht="12.75">
      <c r="A355" s="514"/>
      <c r="B355" s="429" t="s">
        <v>946</v>
      </c>
      <c r="C355" s="519">
        <f>'B. HTT Mortgage Assets'!$D$194</f>
        <v>309</v>
      </c>
      <c r="D355" s="523">
        <f>'B. HTT Mortgage Assets'!$C$194</f>
        <v>274</v>
      </c>
      <c r="E355" s="521">
        <f t="shared" si="4"/>
        <v>0.7000000000000001</v>
      </c>
      <c r="F355" s="343"/>
      <c r="G355" s="211"/>
      <c r="H355" s="229"/>
      <c r="I355" s="229"/>
      <c r="J355" s="229"/>
    </row>
    <row r="356" spans="1:10" ht="12.75">
      <c r="A356" s="514"/>
      <c r="B356" s="524" t="s">
        <v>948</v>
      </c>
      <c r="C356" s="519">
        <f>'B. HTT Mortgage Assets'!$D$195</f>
        <v>0</v>
      </c>
      <c r="D356" s="525">
        <f>'B. HTT Mortgage Assets'!$C$195</f>
        <v>0</v>
      </c>
      <c r="E356" s="526">
        <f t="shared" si="4"/>
        <v>0</v>
      </c>
      <c r="F356" s="527"/>
      <c r="G356" s="211"/>
      <c r="H356" s="229"/>
      <c r="I356" s="229"/>
      <c r="J356" s="229"/>
    </row>
    <row r="357" spans="1:10" ht="12.75">
      <c r="A357" s="514"/>
      <c r="B357" s="528" t="s">
        <v>1459</v>
      </c>
      <c r="C357" s="529">
        <f>SUM(C351:C356)</f>
        <v>566897</v>
      </c>
      <c r="D357" s="530">
        <f>SUM(D351:D356)</f>
        <v>39415</v>
      </c>
      <c r="E357" s="531">
        <f>SUM(E351:E356)</f>
        <v>100.00000000000001</v>
      </c>
      <c r="F357" s="532"/>
      <c r="G357" s="211"/>
      <c r="H357" s="247"/>
      <c r="I357" s="247"/>
      <c r="J357" s="247"/>
    </row>
    <row r="358" spans="1:6" ht="12.75">
      <c r="A358" s="230"/>
      <c r="C358" s="153">
        <f>IF(C357=D342,"","ERREUR")</f>
      </c>
      <c r="D358" s="153">
        <f>IF(D357='D. NTT Overview'!E55,"","ERREUR")</f>
      </c>
      <c r="F358" s="229"/>
    </row>
    <row r="359" spans="1:6" ht="12.75">
      <c r="A359" s="230"/>
      <c r="F359" s="229"/>
    </row>
    <row r="360" spans="1:6" ht="12.75">
      <c r="A360" s="230" t="s">
        <v>1460</v>
      </c>
      <c r="B360" s="232" t="s">
        <v>1461</v>
      </c>
      <c r="F360" s="229"/>
    </row>
    <row r="361" spans="1:6" ht="12.75">
      <c r="A361" s="230"/>
      <c r="B361" s="232"/>
      <c r="F361" s="229"/>
    </row>
    <row r="362" spans="1:5" ht="12.75">
      <c r="A362" s="230"/>
      <c r="B362" s="286"/>
      <c r="C362" s="194" t="s">
        <v>1304</v>
      </c>
      <c r="D362" s="195" t="s">
        <v>1345</v>
      </c>
      <c r="E362" s="196" t="s">
        <v>1346</v>
      </c>
    </row>
    <row r="363" spans="1:5" ht="15">
      <c r="A363" s="230"/>
      <c r="B363" s="182" t="s">
        <v>1297</v>
      </c>
      <c r="C363" s="533">
        <v>0</v>
      </c>
      <c r="D363" s="534">
        <v>0</v>
      </c>
      <c r="E363" s="186">
        <v>0</v>
      </c>
    </row>
    <row r="364" spans="1:10" ht="12.75">
      <c r="A364" s="243"/>
      <c r="B364" s="191"/>
      <c r="C364" s="190"/>
      <c r="D364" s="190"/>
      <c r="E364" s="211"/>
      <c r="F364" s="157"/>
      <c r="G364" s="157"/>
      <c r="H364" s="157"/>
      <c r="I364" s="157"/>
      <c r="J364" s="157"/>
    </row>
    <row r="365" spans="1:6" ht="12.75">
      <c r="A365" s="230"/>
      <c r="B365" s="232"/>
      <c r="F365" s="229"/>
    </row>
    <row r="366" spans="1:10" ht="12.75">
      <c r="A366" s="452"/>
      <c r="B366" s="535" t="s">
        <v>1462</v>
      </c>
      <c r="C366" s="536"/>
      <c r="D366" s="536"/>
      <c r="E366" s="173"/>
      <c r="F366" s="173"/>
      <c r="G366" s="173"/>
      <c r="H366" s="173"/>
      <c r="I366" s="173"/>
      <c r="J366" s="173"/>
    </row>
    <row r="367" spans="1:10" ht="38.25">
      <c r="A367" s="230"/>
      <c r="B367" s="537" t="s">
        <v>1463</v>
      </c>
      <c r="C367" s="538" t="s">
        <v>1464</v>
      </c>
      <c r="D367" s="538" t="s">
        <v>1465</v>
      </c>
      <c r="E367" s="539"/>
      <c r="F367" s="540" t="s">
        <v>1246</v>
      </c>
      <c r="G367" s="541"/>
      <c r="H367" s="538" t="s">
        <v>1466</v>
      </c>
      <c r="I367" s="538" t="s">
        <v>1467</v>
      </c>
      <c r="J367" s="538" t="s">
        <v>1468</v>
      </c>
    </row>
    <row r="368" spans="1:10" ht="12.75">
      <c r="A368" s="230"/>
      <c r="B368" s="395"/>
      <c r="C368" s="542"/>
      <c r="D368" s="542"/>
      <c r="E368" s="543" t="s">
        <v>1250</v>
      </c>
      <c r="F368" s="543" t="s">
        <v>1251</v>
      </c>
      <c r="G368" s="543" t="s">
        <v>1252</v>
      </c>
      <c r="H368" s="544"/>
      <c r="I368" s="544"/>
      <c r="J368" s="544"/>
    </row>
    <row r="369" spans="1:10" ht="12.75">
      <c r="A369" s="230"/>
      <c r="B369" s="545" t="s">
        <v>1469</v>
      </c>
      <c r="C369" s="546"/>
      <c r="D369" s="546"/>
      <c r="E369" s="205"/>
      <c r="F369" s="205"/>
      <c r="G369" s="205"/>
      <c r="H369" s="205"/>
      <c r="I369" s="205"/>
      <c r="J369" s="205"/>
    </row>
    <row r="370" spans="1:10" ht="12.75">
      <c r="A370" s="230"/>
      <c r="B370" s="545" t="s">
        <v>1470</v>
      </c>
      <c r="C370" s="546"/>
      <c r="D370" s="546"/>
      <c r="E370" s="205"/>
      <c r="F370" s="205"/>
      <c r="G370" s="205"/>
      <c r="H370" s="205"/>
      <c r="I370" s="205"/>
      <c r="J370" s="205"/>
    </row>
    <row r="371" spans="1:10" ht="12.75">
      <c r="A371" s="230"/>
      <c r="B371" s="545" t="s">
        <v>1471</v>
      </c>
      <c r="C371" s="546"/>
      <c r="D371" s="546"/>
      <c r="E371" s="205"/>
      <c r="F371" s="205"/>
      <c r="G371" s="205"/>
      <c r="H371" s="205"/>
      <c r="I371" s="205"/>
      <c r="J371" s="205"/>
    </row>
    <row r="372" spans="1:10" ht="12.75">
      <c r="A372" s="230"/>
      <c r="B372" s="547" t="s">
        <v>1472</v>
      </c>
      <c r="C372" s="548"/>
      <c r="D372" s="548"/>
      <c r="E372" s="549"/>
      <c r="F372" s="549"/>
      <c r="G372" s="549"/>
      <c r="H372" s="549"/>
      <c r="I372" s="549"/>
      <c r="J372" s="549"/>
    </row>
    <row r="373" spans="1:4" ht="12.75">
      <c r="A373" s="230"/>
      <c r="C373" s="418"/>
      <c r="D373" s="418"/>
    </row>
    <row r="374" spans="1:6" ht="12.75">
      <c r="A374" s="230"/>
      <c r="B374" s="232"/>
      <c r="F374" s="229"/>
    </row>
    <row r="375" spans="1:10" ht="12.75">
      <c r="A375" s="452"/>
      <c r="B375" s="535" t="s">
        <v>1473</v>
      </c>
      <c r="C375" s="173"/>
      <c r="D375" s="173"/>
      <c r="E375" s="173"/>
      <c r="F375" s="173"/>
      <c r="G375" s="173"/>
      <c r="H375" s="173"/>
      <c r="I375" s="173"/>
      <c r="J375" s="550"/>
    </row>
    <row r="376" spans="1:10" ht="38.25">
      <c r="A376" s="230"/>
      <c r="B376" s="537" t="s">
        <v>1463</v>
      </c>
      <c r="C376" s="538" t="s">
        <v>1464</v>
      </c>
      <c r="D376" s="538" t="s">
        <v>1465</v>
      </c>
      <c r="E376" s="539"/>
      <c r="F376" s="540" t="s">
        <v>1246</v>
      </c>
      <c r="G376" s="541"/>
      <c r="H376" s="538" t="s">
        <v>1466</v>
      </c>
      <c r="I376" s="538" t="s">
        <v>1474</v>
      </c>
      <c r="J376" s="551" t="s">
        <v>1475</v>
      </c>
    </row>
    <row r="377" spans="1:10" ht="12.75">
      <c r="A377" s="230"/>
      <c r="B377" s="395"/>
      <c r="C377" s="544"/>
      <c r="D377" s="544"/>
      <c r="E377" s="543" t="s">
        <v>1250</v>
      </c>
      <c r="F377" s="543" t="s">
        <v>1251</v>
      </c>
      <c r="G377" s="543" t="s">
        <v>1252</v>
      </c>
      <c r="H377" s="544"/>
      <c r="I377" s="544"/>
      <c r="J377" s="552"/>
    </row>
    <row r="378" spans="1:10" ht="12.75">
      <c r="A378" s="230"/>
      <c r="B378" s="545" t="s">
        <v>1469</v>
      </c>
      <c r="C378" s="205"/>
      <c r="D378" s="205"/>
      <c r="E378" s="205"/>
      <c r="F378" s="205"/>
      <c r="G378" s="205"/>
      <c r="H378" s="205"/>
      <c r="I378" s="205"/>
      <c r="J378" s="553"/>
    </row>
    <row r="379" spans="1:10" ht="12.75">
      <c r="A379" s="230"/>
      <c r="B379" s="545" t="s">
        <v>1470</v>
      </c>
      <c r="C379" s="205"/>
      <c r="D379" s="205"/>
      <c r="E379" s="205"/>
      <c r="F379" s="205"/>
      <c r="G379" s="205"/>
      <c r="H379" s="205"/>
      <c r="I379" s="205"/>
      <c r="J379" s="553"/>
    </row>
    <row r="380" spans="1:10" ht="12.75">
      <c r="A380" s="230"/>
      <c r="B380" s="545" t="s">
        <v>1471</v>
      </c>
      <c r="C380" s="205"/>
      <c r="D380" s="205"/>
      <c r="E380" s="205"/>
      <c r="F380" s="205"/>
      <c r="G380" s="205"/>
      <c r="H380" s="205"/>
      <c r="I380" s="205"/>
      <c r="J380" s="553"/>
    </row>
    <row r="381" spans="1:10" ht="12.75">
      <c r="A381" s="230"/>
      <c r="B381" s="547" t="s">
        <v>1472</v>
      </c>
      <c r="C381" s="549"/>
      <c r="D381" s="549"/>
      <c r="E381" s="549"/>
      <c r="F381" s="549"/>
      <c r="G381" s="549"/>
      <c r="H381" s="549"/>
      <c r="I381" s="549"/>
      <c r="J381" s="554"/>
    </row>
    <row r="382" ht="12.75">
      <c r="A382" s="230"/>
    </row>
    <row r="384" spans="1:7" ht="12.75">
      <c r="A384" s="170">
        <v>6</v>
      </c>
      <c r="B384" s="155" t="s">
        <v>1476</v>
      </c>
      <c r="C384" s="155"/>
      <c r="D384" s="155"/>
      <c r="E384" s="155"/>
      <c r="F384" s="155"/>
      <c r="G384" s="155"/>
    </row>
    <row r="386" ht="6" customHeight="1"/>
    <row r="387" spans="1:4" ht="12.75">
      <c r="A387" s="152" t="s">
        <v>1477</v>
      </c>
      <c r="B387" s="232" t="s">
        <v>1478</v>
      </c>
      <c r="D387" s="229"/>
    </row>
    <row r="388" spans="4:7" ht="12.75">
      <c r="D388" s="555" t="s">
        <v>1479</v>
      </c>
      <c r="E388" s="556">
        <f>YEAR(C4)-1</f>
        <v>2017</v>
      </c>
      <c r="F388" s="556">
        <f>YEAR(C4)-2</f>
        <v>2016</v>
      </c>
      <c r="G388" s="556">
        <f>YEAR(C4)-3</f>
        <v>2015</v>
      </c>
    </row>
    <row r="389" spans="2:7" ht="12.75">
      <c r="B389" s="172" t="s">
        <v>1480</v>
      </c>
      <c r="C389" s="173"/>
      <c r="D389" s="557">
        <f>'A. HTT General'!$C$39</f>
        <v>27015</v>
      </c>
      <c r="E389" s="558">
        <v>30942</v>
      </c>
      <c r="F389" s="558">
        <v>38413</v>
      </c>
      <c r="G389" s="558">
        <v>41433</v>
      </c>
    </row>
    <row r="390" spans="2:7" ht="12.75">
      <c r="B390" s="197" t="s">
        <v>1481</v>
      </c>
      <c r="C390" s="198"/>
      <c r="D390" s="559"/>
      <c r="E390" s="559"/>
      <c r="F390" s="559"/>
      <c r="G390" s="608"/>
    </row>
    <row r="391" spans="2:7" ht="12.75">
      <c r="B391" s="278" t="s">
        <v>1482</v>
      </c>
      <c r="C391" s="280"/>
      <c r="D391" s="562">
        <f>SUM(D389:D390)</f>
        <v>27015</v>
      </c>
      <c r="E391" s="562">
        <f>SUM(E389:E390)</f>
        <v>30942</v>
      </c>
      <c r="F391" s="562">
        <f>SUM(F389:F390)</f>
        <v>38413</v>
      </c>
      <c r="G391" s="562">
        <f>SUM(G389:G390)</f>
        <v>41433</v>
      </c>
    </row>
    <row r="392" spans="4:7" ht="12.75">
      <c r="D392" s="563"/>
      <c r="E392" s="563"/>
      <c r="F392" s="563"/>
      <c r="G392" s="609"/>
    </row>
    <row r="393" spans="2:7" ht="12.75">
      <c r="B393" s="172" t="s">
        <v>1483</v>
      </c>
      <c r="C393" s="173"/>
      <c r="D393" s="557">
        <f>D389-D395</f>
        <v>25535</v>
      </c>
      <c r="E393" s="557">
        <f>E389-E395</f>
        <v>29511</v>
      </c>
      <c r="F393" s="557">
        <f>F389-F395</f>
        <v>36667</v>
      </c>
      <c r="G393" s="557">
        <f>G389-G395</f>
        <v>39449</v>
      </c>
    </row>
    <row r="394" spans="2:7" ht="12.75">
      <c r="B394" s="197" t="s">
        <v>1484</v>
      </c>
      <c r="C394" s="198"/>
      <c r="D394" s="559"/>
      <c r="E394" s="559"/>
      <c r="F394" s="559"/>
      <c r="G394" s="608"/>
    </row>
    <row r="395" spans="2:7" ht="12.75">
      <c r="B395" s="197" t="s">
        <v>1485</v>
      </c>
      <c r="C395" s="198"/>
      <c r="D395" s="559">
        <f>'A. HTT General'!$C$142</f>
        <v>1480</v>
      </c>
      <c r="E395" s="566">
        <v>1431</v>
      </c>
      <c r="F395" s="566">
        <v>1746</v>
      </c>
      <c r="G395" s="566">
        <v>1984</v>
      </c>
    </row>
    <row r="396" spans="2:7" ht="12.75">
      <c r="B396" s="197" t="s">
        <v>1486</v>
      </c>
      <c r="C396" s="198"/>
      <c r="D396" s="560"/>
      <c r="E396" s="559"/>
      <c r="F396" s="559"/>
      <c r="G396" s="608"/>
    </row>
    <row r="397" spans="2:7" ht="12.75">
      <c r="B397" s="197" t="s">
        <v>1487</v>
      </c>
      <c r="C397" s="198"/>
      <c r="D397" s="560"/>
      <c r="E397" s="560"/>
      <c r="F397" s="560"/>
      <c r="G397" s="561"/>
    </row>
    <row r="398" spans="2:7" ht="12.75">
      <c r="B398" s="197" t="s">
        <v>261</v>
      </c>
      <c r="C398" s="198"/>
      <c r="D398" s="560"/>
      <c r="E398" s="560"/>
      <c r="F398" s="560"/>
      <c r="G398" s="561"/>
    </row>
    <row r="399" spans="2:7" ht="12.75">
      <c r="B399" s="278" t="s">
        <v>1482</v>
      </c>
      <c r="C399" s="280"/>
      <c r="D399" s="567">
        <f>SUM(D393:D396)</f>
        <v>27015</v>
      </c>
      <c r="E399" s="567">
        <f>SUM(E393:E396)</f>
        <v>30942</v>
      </c>
      <c r="F399" s="567">
        <f>SUM(F393:F396)</f>
        <v>38413</v>
      </c>
      <c r="G399" s="567">
        <f>SUM(G393:G396)</f>
        <v>41433</v>
      </c>
    </row>
    <row r="400" spans="4:7" ht="12.75">
      <c r="D400" s="564"/>
      <c r="E400" s="564"/>
      <c r="F400" s="564"/>
      <c r="G400" s="565"/>
    </row>
    <row r="401" spans="2:7" ht="12.75">
      <c r="B401" s="172" t="s">
        <v>409</v>
      </c>
      <c r="C401" s="173"/>
      <c r="D401" s="557">
        <f>D391</f>
        <v>27015</v>
      </c>
      <c r="E401" s="557">
        <f>E391</f>
        <v>30942</v>
      </c>
      <c r="F401" s="557">
        <f>F391</f>
        <v>38413</v>
      </c>
      <c r="G401" s="557">
        <f>G391</f>
        <v>41433</v>
      </c>
    </row>
    <row r="402" spans="2:7" ht="12.75">
      <c r="B402" s="197" t="s">
        <v>411</v>
      </c>
      <c r="C402" s="198"/>
      <c r="D402" s="560"/>
      <c r="E402" s="560"/>
      <c r="F402" s="560"/>
      <c r="G402" s="561"/>
    </row>
    <row r="403" spans="2:7" ht="12.75">
      <c r="B403" s="197" t="s">
        <v>261</v>
      </c>
      <c r="C403" s="198"/>
      <c r="D403" s="560"/>
      <c r="E403" s="560"/>
      <c r="F403" s="560"/>
      <c r="G403" s="561"/>
    </row>
    <row r="404" spans="2:7" ht="12.75">
      <c r="B404" s="278" t="s">
        <v>1482</v>
      </c>
      <c r="C404" s="280"/>
      <c r="D404" s="567">
        <f>SUM(D401:D403)</f>
        <v>27015</v>
      </c>
      <c r="E404" s="567">
        <f>SUM(E401:E403)</f>
        <v>30942</v>
      </c>
      <c r="F404" s="567">
        <f>SUM(F401:F403)</f>
        <v>38413</v>
      </c>
      <c r="G404" s="567">
        <f>SUM(G401:G403)</f>
        <v>41433</v>
      </c>
    </row>
    <row r="405" spans="4:7" ht="12.75">
      <c r="D405" s="568"/>
      <c r="E405" s="568"/>
      <c r="F405" s="568"/>
      <c r="G405" s="569"/>
    </row>
    <row r="406" spans="4:7" ht="12.75">
      <c r="D406" s="568"/>
      <c r="E406" s="568"/>
      <c r="F406" s="568"/>
      <c r="G406" s="569"/>
    </row>
    <row r="407" spans="1:7" ht="12.75">
      <c r="A407" s="152" t="s">
        <v>1488</v>
      </c>
      <c r="B407" s="232" t="s">
        <v>1489</v>
      </c>
      <c r="D407" s="568"/>
      <c r="E407" s="568"/>
      <c r="F407" s="568"/>
      <c r="G407" s="569"/>
    </row>
    <row r="408" spans="1:7" ht="12.75">
      <c r="A408" s="153"/>
      <c r="D408" s="555" t="str">
        <f>D388</f>
        <v>YTD</v>
      </c>
      <c r="E408" s="555">
        <f>E388</f>
        <v>2017</v>
      </c>
      <c r="F408" s="555">
        <f>F388</f>
        <v>2016</v>
      </c>
      <c r="G408" s="555">
        <f>G388</f>
        <v>2015</v>
      </c>
    </row>
    <row r="409" spans="2:7" ht="12.75">
      <c r="B409" s="172" t="s">
        <v>1480</v>
      </c>
      <c r="C409" s="173"/>
      <c r="D409" s="558">
        <v>0</v>
      </c>
      <c r="E409" s="558">
        <v>0</v>
      </c>
      <c r="F409" s="558">
        <v>0</v>
      </c>
      <c r="G409" s="558">
        <v>0</v>
      </c>
    </row>
    <row r="410" spans="2:7" ht="12.75">
      <c r="B410" s="197" t="s">
        <v>1481</v>
      </c>
      <c r="C410" s="198"/>
      <c r="D410" s="566"/>
      <c r="E410" s="566"/>
      <c r="F410" s="570"/>
      <c r="G410" s="570"/>
    </row>
    <row r="411" spans="2:7" ht="12.75">
      <c r="B411" s="278" t="s">
        <v>1482</v>
      </c>
      <c r="C411" s="280"/>
      <c r="D411" s="562">
        <f>SUM(D409:D410)</f>
        <v>0</v>
      </c>
      <c r="E411" s="562">
        <f>SUM(E409:E410)</f>
        <v>0</v>
      </c>
      <c r="F411" s="562">
        <f>SUM(F409:F410)</f>
        <v>0</v>
      </c>
      <c r="G411" s="562">
        <f>SUM(G409:G410)</f>
        <v>0</v>
      </c>
    </row>
    <row r="412" spans="4:7" ht="12.75">
      <c r="D412" s="563"/>
      <c r="E412" s="563"/>
      <c r="F412" s="564"/>
      <c r="G412" s="565"/>
    </row>
    <row r="413" spans="2:7" ht="12.75">
      <c r="B413" s="172" t="s">
        <v>1483</v>
      </c>
      <c r="C413" s="173"/>
      <c r="D413" s="558">
        <v>0</v>
      </c>
      <c r="E413" s="558">
        <v>0</v>
      </c>
      <c r="F413" s="571">
        <v>0</v>
      </c>
      <c r="G413" s="571">
        <v>0</v>
      </c>
    </row>
    <row r="414" spans="2:7" ht="12.75">
      <c r="B414" s="197" t="s">
        <v>1484</v>
      </c>
      <c r="C414" s="198"/>
      <c r="D414" s="566"/>
      <c r="E414" s="566"/>
      <c r="F414" s="570"/>
      <c r="G414" s="570"/>
    </row>
    <row r="415" spans="2:7" ht="12.75">
      <c r="B415" s="197" t="s">
        <v>1485</v>
      </c>
      <c r="C415" s="198"/>
      <c r="D415" s="566"/>
      <c r="E415" s="566"/>
      <c r="F415" s="570"/>
      <c r="G415" s="570"/>
    </row>
    <row r="416" spans="2:7" ht="12.75">
      <c r="B416" s="197" t="s">
        <v>1486</v>
      </c>
      <c r="C416" s="198"/>
      <c r="D416" s="566"/>
      <c r="E416" s="566"/>
      <c r="F416" s="570"/>
      <c r="G416" s="570"/>
    </row>
    <row r="417" spans="2:7" ht="12.75">
      <c r="B417" s="197" t="s">
        <v>1487</v>
      </c>
      <c r="C417" s="198"/>
      <c r="D417" s="566"/>
      <c r="E417" s="566"/>
      <c r="F417" s="570"/>
      <c r="G417" s="570"/>
    </row>
    <row r="418" spans="2:7" ht="12.75">
      <c r="B418" s="197" t="s">
        <v>261</v>
      </c>
      <c r="C418" s="198"/>
      <c r="D418" s="566"/>
      <c r="E418" s="566"/>
      <c r="F418" s="570"/>
      <c r="G418" s="570"/>
    </row>
    <row r="419" spans="2:7" ht="12.75">
      <c r="B419" s="278" t="s">
        <v>1482</v>
      </c>
      <c r="C419" s="280"/>
      <c r="D419" s="562">
        <f>SUM(D413:D418)</f>
        <v>0</v>
      </c>
      <c r="E419" s="562">
        <f>SUM(E413:E418)</f>
        <v>0</v>
      </c>
      <c r="F419" s="562">
        <f>SUM(F413:F418)</f>
        <v>0</v>
      </c>
      <c r="G419" s="562">
        <f>SUM(G413:G418)</f>
        <v>0</v>
      </c>
    </row>
    <row r="420" spans="4:7" ht="12.75">
      <c r="D420" s="563"/>
      <c r="E420" s="563"/>
      <c r="F420" s="564"/>
      <c r="G420" s="565"/>
    </row>
    <row r="421" spans="2:7" ht="12.75">
      <c r="B421" s="172" t="s">
        <v>409</v>
      </c>
      <c r="C421" s="173"/>
      <c r="D421" s="572"/>
      <c r="E421" s="572"/>
      <c r="F421" s="572"/>
      <c r="G421" s="572"/>
    </row>
    <row r="422" spans="2:7" ht="12.75">
      <c r="B422" s="197" t="s">
        <v>411</v>
      </c>
      <c r="C422" s="198"/>
      <c r="D422" s="560"/>
      <c r="E422" s="560"/>
      <c r="F422" s="560"/>
      <c r="G422" s="561"/>
    </row>
    <row r="423" spans="2:7" ht="12.75">
      <c r="B423" s="197" t="s">
        <v>261</v>
      </c>
      <c r="C423" s="198"/>
      <c r="D423" s="560"/>
      <c r="E423" s="560"/>
      <c r="F423" s="560"/>
      <c r="G423" s="561"/>
    </row>
    <row r="424" spans="2:7" ht="12.75">
      <c r="B424" s="278" t="s">
        <v>1482</v>
      </c>
      <c r="C424" s="280"/>
      <c r="D424" s="567">
        <f>SUM(D421:D423)</f>
        <v>0</v>
      </c>
      <c r="E424" s="567">
        <f>SUM(E421:E423)</f>
        <v>0</v>
      </c>
      <c r="F424" s="567">
        <f>SUM(F421:F423)</f>
        <v>0</v>
      </c>
      <c r="G424" s="567">
        <f>SUM(G421:G423)</f>
        <v>0</v>
      </c>
    </row>
    <row r="425" ht="6" customHeight="1"/>
    <row r="427" spans="1:9" ht="12.75">
      <c r="A427" s="573"/>
      <c r="B427" s="574"/>
      <c r="C427" s="574"/>
      <c r="D427" s="574"/>
      <c r="E427" s="574"/>
      <c r="F427" s="574"/>
      <c r="G427" s="574"/>
      <c r="H427" s="574"/>
      <c r="I427" s="574"/>
    </row>
    <row r="428" spans="1:9" ht="12.75">
      <c r="A428" s="575"/>
      <c r="B428" s="576" t="s">
        <v>1490</v>
      </c>
      <c r="C428" s="577"/>
      <c r="D428" s="577"/>
      <c r="E428" s="577"/>
      <c r="F428" s="577"/>
      <c r="G428" s="577"/>
      <c r="H428" s="577"/>
      <c r="I428" s="577"/>
    </row>
    <row r="429" spans="1:9" ht="12.75">
      <c r="A429" s="573"/>
      <c r="B429" s="574"/>
      <c r="C429" s="574"/>
      <c r="D429" s="574"/>
      <c r="E429" s="574"/>
      <c r="F429" s="574"/>
      <c r="G429" s="574"/>
      <c r="H429" s="574"/>
      <c r="I429" s="574"/>
    </row>
    <row r="430" spans="1:9" ht="12.75">
      <c r="A430" s="573" t="s">
        <v>1245</v>
      </c>
      <c r="B430" s="574" t="s">
        <v>1491</v>
      </c>
      <c r="C430" s="574"/>
      <c r="D430" s="574"/>
      <c r="E430" s="574"/>
      <c r="F430" s="574"/>
      <c r="G430" s="574"/>
      <c r="H430" s="574"/>
      <c r="I430" s="574"/>
    </row>
    <row r="431" spans="1:9" ht="12.75">
      <c r="A431" s="573"/>
      <c r="B431" s="574"/>
      <c r="C431" s="574"/>
      <c r="D431" s="574"/>
      <c r="E431" s="574"/>
      <c r="F431" s="574"/>
      <c r="G431" s="574"/>
      <c r="H431" s="574"/>
      <c r="I431" s="574"/>
    </row>
    <row r="432" spans="1:9" ht="12.75">
      <c r="A432" s="573" t="s">
        <v>1253</v>
      </c>
      <c r="B432" s="578" t="s">
        <v>1492</v>
      </c>
      <c r="C432" s="574"/>
      <c r="D432" s="574"/>
      <c r="E432" s="574"/>
      <c r="F432" s="574"/>
      <c r="G432" s="574"/>
      <c r="H432" s="574"/>
      <c r="I432" s="574"/>
    </row>
    <row r="433" spans="1:9" ht="12.75">
      <c r="A433" s="573"/>
      <c r="B433" s="574" t="s">
        <v>1493</v>
      </c>
      <c r="C433" s="574"/>
      <c r="D433" s="574"/>
      <c r="E433" s="574"/>
      <c r="F433" s="574"/>
      <c r="G433" s="574"/>
      <c r="H433" s="574"/>
      <c r="I433" s="574"/>
    </row>
    <row r="434" spans="1:9" ht="12.75">
      <c r="A434" s="573"/>
      <c r="B434" s="574" t="s">
        <v>1494</v>
      </c>
      <c r="C434" s="574"/>
      <c r="D434" s="574"/>
      <c r="E434" s="574"/>
      <c r="F434" s="574"/>
      <c r="G434" s="574"/>
      <c r="H434" s="574"/>
      <c r="I434" s="574"/>
    </row>
    <row r="435" spans="1:9" ht="12.75">
      <c r="A435" s="573"/>
      <c r="B435" s="574" t="s">
        <v>1495</v>
      </c>
      <c r="C435" s="574"/>
      <c r="D435" s="574"/>
      <c r="E435" s="574"/>
      <c r="F435" s="574"/>
      <c r="G435" s="574"/>
      <c r="H435" s="574"/>
      <c r="I435" s="574"/>
    </row>
    <row r="436" spans="1:9" ht="12.75">
      <c r="A436" s="573"/>
      <c r="B436" s="574" t="s">
        <v>1496</v>
      </c>
      <c r="C436" s="574"/>
      <c r="D436" s="574"/>
      <c r="E436" s="574"/>
      <c r="F436" s="574"/>
      <c r="G436" s="574"/>
      <c r="H436" s="574"/>
      <c r="I436" s="574"/>
    </row>
    <row r="437" spans="1:9" ht="12.75">
      <c r="A437" s="573"/>
      <c r="B437" s="574" t="s">
        <v>1497</v>
      </c>
      <c r="C437" s="574"/>
      <c r="D437" s="574"/>
      <c r="E437" s="574"/>
      <c r="F437" s="574"/>
      <c r="G437" s="574"/>
      <c r="H437" s="574"/>
      <c r="I437" s="574"/>
    </row>
    <row r="438" spans="1:9" ht="12.75">
      <c r="A438" s="573"/>
      <c r="B438" s="574" t="s">
        <v>1498</v>
      </c>
      <c r="C438" s="574"/>
      <c r="D438" s="574"/>
      <c r="E438" s="574"/>
      <c r="F438" s="574"/>
      <c r="G438" s="574"/>
      <c r="H438" s="574"/>
      <c r="I438" s="574"/>
    </row>
    <row r="439" spans="1:9" ht="12.75">
      <c r="A439" s="573"/>
      <c r="B439" s="574" t="s">
        <v>1499</v>
      </c>
      <c r="C439" s="574"/>
      <c r="D439" s="574"/>
      <c r="E439" s="574"/>
      <c r="F439" s="574"/>
      <c r="G439" s="574"/>
      <c r="H439" s="574"/>
      <c r="I439" s="574"/>
    </row>
    <row r="440" spans="1:9" ht="12.75">
      <c r="A440" s="573"/>
      <c r="B440" s="574"/>
      <c r="C440" s="574"/>
      <c r="D440" s="574"/>
      <c r="E440" s="574"/>
      <c r="F440" s="574"/>
      <c r="G440" s="574"/>
      <c r="H440" s="574"/>
      <c r="I440" s="574"/>
    </row>
    <row r="441" spans="1:9" ht="12.75">
      <c r="A441" s="573" t="s">
        <v>1262</v>
      </c>
      <c r="B441" s="578" t="s">
        <v>1263</v>
      </c>
      <c r="C441" s="574"/>
      <c r="D441" s="574"/>
      <c r="E441" s="574"/>
      <c r="F441" s="574"/>
      <c r="G441" s="574"/>
      <c r="H441" s="574"/>
      <c r="I441" s="574"/>
    </row>
    <row r="442" spans="1:9" ht="12.75">
      <c r="A442" s="573"/>
      <c r="B442" s="579"/>
      <c r="C442" s="574"/>
      <c r="D442" s="574"/>
      <c r="E442" s="574"/>
      <c r="F442" s="574"/>
      <c r="G442" s="574"/>
      <c r="H442" s="574"/>
      <c r="I442" s="574"/>
    </row>
    <row r="443" spans="1:9" ht="12.75">
      <c r="A443" s="573" t="s">
        <v>1273</v>
      </c>
      <c r="B443" s="578" t="s">
        <v>1274</v>
      </c>
      <c r="C443" s="574"/>
      <c r="D443" s="574"/>
      <c r="E443" s="574"/>
      <c r="F443" s="574"/>
      <c r="G443" s="574"/>
      <c r="H443" s="574"/>
      <c r="I443" s="574"/>
    </row>
    <row r="444" spans="1:9" ht="12.75">
      <c r="A444" s="573"/>
      <c r="B444" s="574"/>
      <c r="C444" s="574"/>
      <c r="D444" s="574"/>
      <c r="E444" s="574"/>
      <c r="F444" s="574"/>
      <c r="G444" s="574"/>
      <c r="H444" s="574"/>
      <c r="I444" s="574"/>
    </row>
    <row r="445" spans="1:9" ht="12.75">
      <c r="A445" s="573"/>
      <c r="B445" s="580" t="s">
        <v>1500</v>
      </c>
      <c r="C445" s="574"/>
      <c r="D445" s="574"/>
      <c r="E445" s="574"/>
      <c r="F445" s="574"/>
      <c r="G445" s="574"/>
      <c r="H445" s="574"/>
      <c r="I445" s="574"/>
    </row>
    <row r="446" spans="1:9" ht="12.75">
      <c r="A446" s="573"/>
      <c r="B446" s="579" t="s">
        <v>1501</v>
      </c>
      <c r="C446" s="574"/>
      <c r="D446" s="574"/>
      <c r="E446" s="574"/>
      <c r="F446" s="574"/>
      <c r="G446" s="574"/>
      <c r="H446" s="574"/>
      <c r="I446" s="574"/>
    </row>
    <row r="447" spans="1:9" ht="12.75">
      <c r="A447" s="581"/>
      <c r="B447" s="579" t="s">
        <v>1502</v>
      </c>
      <c r="C447" s="579"/>
      <c r="D447" s="579"/>
      <c r="E447" s="579"/>
      <c r="F447" s="579"/>
      <c r="G447" s="579"/>
      <c r="H447" s="579"/>
      <c r="I447" s="579"/>
    </row>
    <row r="448" spans="1:9" ht="12.75">
      <c r="A448" s="581"/>
      <c r="B448" s="574" t="s">
        <v>1503</v>
      </c>
      <c r="C448" s="579"/>
      <c r="D448" s="579"/>
      <c r="E448" s="579"/>
      <c r="F448" s="579"/>
      <c r="G448" s="579"/>
      <c r="H448" s="579"/>
      <c r="I448" s="579"/>
    </row>
    <row r="449" spans="1:9" ht="12.75">
      <c r="A449" s="581"/>
      <c r="B449" s="579"/>
      <c r="C449" s="579"/>
      <c r="D449" s="579"/>
      <c r="E449" s="579"/>
      <c r="F449" s="579"/>
      <c r="G449" s="579"/>
      <c r="H449" s="579"/>
      <c r="I449" s="579"/>
    </row>
    <row r="450" spans="1:9" ht="12.75">
      <c r="A450" s="573"/>
      <c r="B450" s="580" t="s">
        <v>1504</v>
      </c>
      <c r="C450" s="574"/>
      <c r="D450" s="574"/>
      <c r="E450" s="574"/>
      <c r="F450" s="574"/>
      <c r="G450" s="574"/>
      <c r="H450" s="574"/>
      <c r="I450" s="574"/>
    </row>
    <row r="451" spans="1:9" ht="12.75">
      <c r="A451" s="573"/>
      <c r="B451" s="574" t="s">
        <v>1505</v>
      </c>
      <c r="C451" s="574"/>
      <c r="D451" s="574"/>
      <c r="E451" s="574"/>
      <c r="F451" s="574"/>
      <c r="G451" s="574"/>
      <c r="H451" s="574"/>
      <c r="I451" s="574"/>
    </row>
    <row r="452" spans="1:9" ht="12.75">
      <c r="A452" s="573"/>
      <c r="B452" s="574" t="s">
        <v>1506</v>
      </c>
      <c r="C452" s="574"/>
      <c r="D452" s="574"/>
      <c r="E452" s="574"/>
      <c r="F452" s="574"/>
      <c r="G452" s="574"/>
      <c r="H452" s="574"/>
      <c r="I452" s="574"/>
    </row>
    <row r="453" spans="1:9" ht="12.75">
      <c r="A453" s="573"/>
      <c r="B453" s="574" t="s">
        <v>1507</v>
      </c>
      <c r="C453" s="574"/>
      <c r="D453" s="574"/>
      <c r="E453" s="574"/>
      <c r="F453" s="574"/>
      <c r="G453" s="574"/>
      <c r="H453" s="574"/>
      <c r="I453" s="574"/>
    </row>
    <row r="454" spans="1:9" ht="12.75">
      <c r="A454" s="573"/>
      <c r="B454" s="574"/>
      <c r="C454" s="574"/>
      <c r="D454" s="574"/>
      <c r="E454" s="574"/>
      <c r="F454" s="574"/>
      <c r="G454" s="574"/>
      <c r="H454" s="574"/>
      <c r="I454" s="574"/>
    </row>
    <row r="455" spans="1:9" ht="12.75">
      <c r="A455" s="573"/>
      <c r="B455" s="580" t="s">
        <v>1508</v>
      </c>
      <c r="C455" s="574"/>
      <c r="D455" s="574"/>
      <c r="E455" s="574"/>
      <c r="F455" s="574"/>
      <c r="G455" s="574"/>
      <c r="H455" s="574"/>
      <c r="I455" s="574"/>
    </row>
    <row r="456" spans="1:9" ht="12.75">
      <c r="A456" s="573"/>
      <c r="B456" s="574" t="s">
        <v>1509</v>
      </c>
      <c r="C456" s="574"/>
      <c r="D456" s="574"/>
      <c r="E456" s="574"/>
      <c r="F456" s="574"/>
      <c r="G456" s="574"/>
      <c r="H456" s="574"/>
      <c r="I456" s="574"/>
    </row>
    <row r="457" spans="1:9" ht="12.75">
      <c r="A457" s="573"/>
      <c r="B457" s="574" t="s">
        <v>1510</v>
      </c>
      <c r="C457" s="574"/>
      <c r="D457" s="574"/>
      <c r="E457" s="574"/>
      <c r="F457" s="574"/>
      <c r="G457" s="574"/>
      <c r="H457" s="574"/>
      <c r="I457" s="574"/>
    </row>
    <row r="458" spans="1:9" ht="12.75">
      <c r="A458" s="573"/>
      <c r="B458" s="574" t="s">
        <v>1511</v>
      </c>
      <c r="C458" s="574"/>
      <c r="D458" s="574"/>
      <c r="E458" s="574"/>
      <c r="F458" s="574"/>
      <c r="G458" s="574"/>
      <c r="H458" s="574"/>
      <c r="I458" s="574"/>
    </row>
    <row r="459" spans="1:9" ht="12.75">
      <c r="A459" s="573"/>
      <c r="B459" s="574" t="s">
        <v>1512</v>
      </c>
      <c r="C459" s="574"/>
      <c r="D459" s="574"/>
      <c r="E459" s="574"/>
      <c r="F459" s="574"/>
      <c r="G459" s="574"/>
      <c r="H459" s="574"/>
      <c r="I459" s="574"/>
    </row>
    <row r="460" spans="1:9" ht="12.75">
      <c r="A460" s="573"/>
      <c r="B460" s="574" t="s">
        <v>1513</v>
      </c>
      <c r="C460" s="574"/>
      <c r="D460" s="574"/>
      <c r="E460" s="574"/>
      <c r="F460" s="574"/>
      <c r="G460" s="574"/>
      <c r="H460" s="574"/>
      <c r="I460" s="574"/>
    </row>
    <row r="461" spans="1:9" ht="12.75">
      <c r="A461" s="573"/>
      <c r="B461" s="574" t="s">
        <v>1514</v>
      </c>
      <c r="C461" s="574"/>
      <c r="D461" s="574"/>
      <c r="E461" s="574"/>
      <c r="F461" s="574"/>
      <c r="G461" s="574"/>
      <c r="H461" s="574"/>
      <c r="I461" s="574"/>
    </row>
    <row r="462" spans="1:9" ht="12.75">
      <c r="A462" s="573"/>
      <c r="B462" s="574" t="s">
        <v>1515</v>
      </c>
      <c r="C462" s="574"/>
      <c r="D462" s="574"/>
      <c r="E462" s="574"/>
      <c r="F462" s="574"/>
      <c r="G462" s="574"/>
      <c r="H462" s="574"/>
      <c r="I462" s="574"/>
    </row>
    <row r="463" spans="1:9" ht="12.75">
      <c r="A463" s="573"/>
      <c r="B463" s="574"/>
      <c r="C463" s="574"/>
      <c r="D463" s="574"/>
      <c r="E463" s="574"/>
      <c r="F463" s="574"/>
      <c r="G463" s="574"/>
      <c r="H463" s="574"/>
      <c r="I463" s="574"/>
    </row>
    <row r="464" spans="1:9" ht="12.75">
      <c r="A464" s="573" t="s">
        <v>1284</v>
      </c>
      <c r="B464" s="578" t="s">
        <v>1285</v>
      </c>
      <c r="C464" s="574"/>
      <c r="D464" s="574"/>
      <c r="E464" s="574"/>
      <c r="F464" s="574"/>
      <c r="G464" s="574"/>
      <c r="H464" s="574"/>
      <c r="I464" s="574"/>
    </row>
    <row r="465" spans="1:9" ht="12.75">
      <c r="A465" s="573"/>
      <c r="B465" s="574"/>
      <c r="C465" s="574"/>
      <c r="D465" s="574"/>
      <c r="E465" s="574"/>
      <c r="F465" s="574"/>
      <c r="G465" s="574"/>
      <c r="H465" s="574"/>
      <c r="I465" s="574"/>
    </row>
    <row r="466" spans="1:9" ht="12.75">
      <c r="A466" s="573"/>
      <c r="B466" s="574" t="s">
        <v>1516</v>
      </c>
      <c r="C466" s="574"/>
      <c r="D466" s="574"/>
      <c r="E466" s="574"/>
      <c r="F466" s="574"/>
      <c r="G466" s="574"/>
      <c r="H466" s="574"/>
      <c r="I466" s="574"/>
    </row>
    <row r="467" spans="1:9" ht="12.75">
      <c r="A467" s="573"/>
      <c r="B467" s="574" t="s">
        <v>1517</v>
      </c>
      <c r="C467" s="574"/>
      <c r="D467" s="574"/>
      <c r="E467" s="574"/>
      <c r="F467" s="574"/>
      <c r="G467" s="574"/>
      <c r="H467" s="574"/>
      <c r="I467" s="574"/>
    </row>
    <row r="468" spans="1:9" ht="12.75">
      <c r="A468" s="573"/>
      <c r="B468" s="574" t="s">
        <v>1518</v>
      </c>
      <c r="C468" s="574"/>
      <c r="D468" s="574"/>
      <c r="E468" s="574"/>
      <c r="F468" s="574"/>
      <c r="G468" s="574"/>
      <c r="H468" s="574"/>
      <c r="I468" s="574"/>
    </row>
    <row r="469" spans="1:9" ht="12.75">
      <c r="A469" s="573"/>
      <c r="B469" s="574" t="s">
        <v>1519</v>
      </c>
      <c r="C469" s="574"/>
      <c r="D469" s="574"/>
      <c r="E469" s="574"/>
      <c r="F469" s="574"/>
      <c r="G469" s="574"/>
      <c r="H469" s="574"/>
      <c r="I469" s="574"/>
    </row>
    <row r="470" spans="1:9" ht="12.75">
      <c r="A470" s="573"/>
      <c r="B470" s="574"/>
      <c r="C470" s="574"/>
      <c r="D470" s="574"/>
      <c r="E470" s="574"/>
      <c r="F470" s="574"/>
      <c r="G470" s="574"/>
      <c r="H470" s="574"/>
      <c r="I470" s="574"/>
    </row>
    <row r="471" spans="1:9" ht="12.75">
      <c r="A471" s="573"/>
      <c r="B471" s="574" t="s">
        <v>1520</v>
      </c>
      <c r="C471" s="574"/>
      <c r="D471" s="574"/>
      <c r="E471" s="574"/>
      <c r="F471" s="574"/>
      <c r="G471" s="574"/>
      <c r="H471" s="574"/>
      <c r="I471" s="574"/>
    </row>
    <row r="472" spans="1:9" ht="12.75">
      <c r="A472" s="573"/>
      <c r="B472" s="574" t="s">
        <v>1521</v>
      </c>
      <c r="C472" s="574"/>
      <c r="D472" s="574"/>
      <c r="E472" s="574"/>
      <c r="F472" s="574"/>
      <c r="G472" s="574"/>
      <c r="H472" s="574"/>
      <c r="I472" s="574"/>
    </row>
    <row r="473" spans="1:9" ht="12.75">
      <c r="A473" s="573"/>
      <c r="B473" s="574" t="s">
        <v>1522</v>
      </c>
      <c r="C473" s="574"/>
      <c r="D473" s="574"/>
      <c r="E473" s="574"/>
      <c r="F473" s="574"/>
      <c r="G473" s="574"/>
      <c r="H473" s="574"/>
      <c r="I473" s="574"/>
    </row>
    <row r="474" spans="1:9" ht="12.75">
      <c r="A474" s="573"/>
      <c r="B474" s="574" t="s">
        <v>1523</v>
      </c>
      <c r="C474" s="574"/>
      <c r="D474" s="574"/>
      <c r="E474" s="574"/>
      <c r="F474" s="574"/>
      <c r="G474" s="574"/>
      <c r="H474" s="574"/>
      <c r="I474" s="574"/>
    </row>
    <row r="475" spans="1:9" ht="12.75">
      <c r="A475" s="573"/>
      <c r="B475" s="574"/>
      <c r="C475" s="574"/>
      <c r="D475" s="574"/>
      <c r="E475" s="574"/>
      <c r="F475" s="574"/>
      <c r="G475" s="574"/>
      <c r="H475" s="574"/>
      <c r="I475" s="574"/>
    </row>
    <row r="476" spans="1:9" ht="12.75">
      <c r="A476" s="573"/>
      <c r="B476" s="574" t="s">
        <v>1524</v>
      </c>
      <c r="C476" s="574"/>
      <c r="D476" s="574"/>
      <c r="E476" s="574"/>
      <c r="F476" s="574"/>
      <c r="G476" s="574"/>
      <c r="H476" s="574"/>
      <c r="I476" s="574"/>
    </row>
    <row r="477" spans="1:9" ht="12.75">
      <c r="A477" s="573"/>
      <c r="B477" s="579" t="s">
        <v>1525</v>
      </c>
      <c r="C477" s="574"/>
      <c r="D477" s="574"/>
      <c r="E477" s="574"/>
      <c r="F477" s="574"/>
      <c r="G477" s="574"/>
      <c r="H477" s="574"/>
      <c r="I477" s="574"/>
    </row>
    <row r="478" spans="1:9" ht="12.75">
      <c r="A478" s="573"/>
      <c r="B478" s="579"/>
      <c r="C478" s="574"/>
      <c r="D478" s="574"/>
      <c r="E478" s="574"/>
      <c r="F478" s="574"/>
      <c r="G478" s="574"/>
      <c r="H478" s="574"/>
      <c r="I478" s="574"/>
    </row>
    <row r="479" spans="1:9" ht="12.75">
      <c r="A479" s="573">
        <v>3</v>
      </c>
      <c r="B479" s="578" t="s">
        <v>1526</v>
      </c>
      <c r="C479" s="574"/>
      <c r="D479" s="574"/>
      <c r="E479" s="574"/>
      <c r="F479" s="574"/>
      <c r="G479" s="574"/>
      <c r="H479" s="574"/>
      <c r="I479" s="574"/>
    </row>
    <row r="480" spans="1:9" ht="12.75">
      <c r="A480" s="573"/>
      <c r="B480" s="574"/>
      <c r="C480" s="574"/>
      <c r="D480" s="574"/>
      <c r="E480" s="574"/>
      <c r="F480" s="574"/>
      <c r="G480" s="574"/>
      <c r="H480" s="574"/>
      <c r="I480" s="574"/>
    </row>
    <row r="481" spans="1:9" ht="12.75">
      <c r="A481" s="573"/>
      <c r="B481" s="580" t="s">
        <v>1527</v>
      </c>
      <c r="C481" s="574"/>
      <c r="D481" s="574"/>
      <c r="E481" s="574"/>
      <c r="F481" s="574"/>
      <c r="G481" s="574"/>
      <c r="H481" s="574"/>
      <c r="I481" s="574"/>
    </row>
    <row r="482" spans="1:9" ht="12.75">
      <c r="A482" s="573"/>
      <c r="B482" s="579" t="s">
        <v>1528</v>
      </c>
      <c r="C482" s="574"/>
      <c r="D482" s="574"/>
      <c r="E482" s="574"/>
      <c r="F482" s="574"/>
      <c r="G482" s="574"/>
      <c r="H482" s="574"/>
      <c r="I482" s="574"/>
    </row>
    <row r="483" spans="1:9" ht="12.75">
      <c r="A483" s="573"/>
      <c r="B483" s="574" t="s">
        <v>1529</v>
      </c>
      <c r="C483" s="574"/>
      <c r="D483" s="574"/>
      <c r="E483" s="574"/>
      <c r="F483" s="574"/>
      <c r="G483" s="574"/>
      <c r="H483" s="574"/>
      <c r="I483" s="574"/>
    </row>
    <row r="484" spans="1:9" ht="12.75">
      <c r="A484" s="573"/>
      <c r="B484" s="574" t="s">
        <v>1530</v>
      </c>
      <c r="C484" s="574"/>
      <c r="D484" s="574"/>
      <c r="E484" s="574"/>
      <c r="F484" s="574"/>
      <c r="G484" s="574"/>
      <c r="H484" s="574"/>
      <c r="I484" s="574"/>
    </row>
    <row r="485" spans="1:9" ht="12.75">
      <c r="A485" s="573"/>
      <c r="B485" s="574" t="s">
        <v>1531</v>
      </c>
      <c r="C485" s="574"/>
      <c r="D485" s="574"/>
      <c r="E485" s="574"/>
      <c r="F485" s="574"/>
      <c r="G485" s="574"/>
      <c r="H485" s="574"/>
      <c r="I485" s="574"/>
    </row>
    <row r="486" spans="1:9" ht="12.75">
      <c r="A486" s="573"/>
      <c r="B486" s="574"/>
      <c r="C486" s="574"/>
      <c r="D486" s="574"/>
      <c r="E486" s="574"/>
      <c r="F486" s="574"/>
      <c r="G486" s="574"/>
      <c r="H486" s="574"/>
      <c r="I486" s="574"/>
    </row>
    <row r="487" spans="1:9" ht="12.75">
      <c r="A487" s="573"/>
      <c r="B487" s="580" t="s">
        <v>1532</v>
      </c>
      <c r="C487" s="574"/>
      <c r="D487" s="574"/>
      <c r="E487" s="574"/>
      <c r="F487" s="574"/>
      <c r="G487" s="574"/>
      <c r="H487" s="574"/>
      <c r="I487" s="574"/>
    </row>
    <row r="488" spans="1:9" ht="12.75">
      <c r="A488" s="573"/>
      <c r="B488" s="574" t="s">
        <v>1533</v>
      </c>
      <c r="C488" s="574"/>
      <c r="D488" s="574"/>
      <c r="E488" s="574"/>
      <c r="F488" s="574"/>
      <c r="G488" s="574"/>
      <c r="H488" s="574"/>
      <c r="I488" s="574"/>
    </row>
    <row r="489" spans="1:9" ht="12.75">
      <c r="A489" s="573"/>
      <c r="B489" s="574" t="s">
        <v>1534</v>
      </c>
      <c r="C489" s="574"/>
      <c r="D489" s="574"/>
      <c r="E489" s="574"/>
      <c r="F489" s="574"/>
      <c r="G489" s="574"/>
      <c r="H489" s="574"/>
      <c r="I489" s="574"/>
    </row>
    <row r="490" spans="1:9" ht="12.75">
      <c r="A490" s="573"/>
      <c r="B490" s="574" t="s">
        <v>1535</v>
      </c>
      <c r="C490" s="574"/>
      <c r="D490" s="574"/>
      <c r="E490" s="574"/>
      <c r="F490" s="574"/>
      <c r="G490" s="574"/>
      <c r="H490" s="574"/>
      <c r="I490" s="574"/>
    </row>
    <row r="491" spans="1:9" ht="12.75">
      <c r="A491" s="573"/>
      <c r="B491" s="574" t="s">
        <v>1536</v>
      </c>
      <c r="C491" s="574"/>
      <c r="D491" s="574"/>
      <c r="E491" s="574"/>
      <c r="F491" s="574"/>
      <c r="G491" s="574"/>
      <c r="H491" s="574"/>
      <c r="I491" s="574"/>
    </row>
    <row r="492" spans="1:9" ht="12.75">
      <c r="A492" s="573"/>
      <c r="B492" s="574"/>
      <c r="C492" s="574"/>
      <c r="D492" s="574"/>
      <c r="E492" s="574"/>
      <c r="F492" s="574"/>
      <c r="G492" s="574"/>
      <c r="H492" s="574"/>
      <c r="I492" s="574"/>
    </row>
    <row r="493" spans="1:9" ht="12.75">
      <c r="A493" s="573" t="s">
        <v>1348</v>
      </c>
      <c r="B493" s="578" t="s">
        <v>1349</v>
      </c>
      <c r="C493" s="574"/>
      <c r="D493" s="574"/>
      <c r="E493" s="574"/>
      <c r="F493" s="574"/>
      <c r="G493" s="574"/>
      <c r="H493" s="574"/>
      <c r="I493" s="574"/>
    </row>
    <row r="494" spans="1:9" ht="12.75">
      <c r="A494" s="573"/>
      <c r="B494" s="574"/>
      <c r="C494" s="574"/>
      <c r="D494" s="574"/>
      <c r="E494" s="574"/>
      <c r="F494" s="574"/>
      <c r="G494" s="574"/>
      <c r="H494" s="574"/>
      <c r="I494" s="574"/>
    </row>
    <row r="495" spans="1:9" ht="12.75">
      <c r="A495" s="573"/>
      <c r="B495" s="580" t="s">
        <v>1297</v>
      </c>
      <c r="C495" s="574"/>
      <c r="D495" s="574"/>
      <c r="E495" s="574"/>
      <c r="F495" s="574"/>
      <c r="G495" s="574"/>
      <c r="H495" s="574"/>
      <c r="I495" s="574"/>
    </row>
    <row r="496" spans="1:9" ht="12.75">
      <c r="A496" s="573"/>
      <c r="B496" s="579" t="s">
        <v>1537</v>
      </c>
      <c r="C496" s="574"/>
      <c r="D496" s="574"/>
      <c r="E496" s="574"/>
      <c r="F496" s="574"/>
      <c r="G496" s="574"/>
      <c r="H496" s="574"/>
      <c r="I496" s="574"/>
    </row>
    <row r="497" spans="1:9" ht="12.75">
      <c r="A497" s="573"/>
      <c r="B497" s="574"/>
      <c r="C497" s="574"/>
      <c r="D497" s="574"/>
      <c r="E497" s="574"/>
      <c r="F497" s="574"/>
      <c r="G497" s="574"/>
      <c r="H497" s="574"/>
      <c r="I497" s="574"/>
    </row>
    <row r="498" spans="1:9" ht="12.75">
      <c r="A498" s="573"/>
      <c r="B498" s="580" t="s">
        <v>1357</v>
      </c>
      <c r="C498" s="574"/>
      <c r="D498" s="574"/>
      <c r="E498" s="574"/>
      <c r="F498" s="574"/>
      <c r="G498" s="574"/>
      <c r="H498" s="574"/>
      <c r="I498" s="574"/>
    </row>
    <row r="499" spans="1:9" ht="12.75">
      <c r="A499" s="573"/>
      <c r="B499" s="574" t="s">
        <v>1538</v>
      </c>
      <c r="C499" s="574"/>
      <c r="D499" s="574"/>
      <c r="E499" s="574"/>
      <c r="F499" s="574"/>
      <c r="G499" s="574"/>
      <c r="H499" s="574"/>
      <c r="I499" s="574"/>
    </row>
    <row r="500" spans="1:9" ht="12.75">
      <c r="A500" s="573"/>
      <c r="B500" s="574"/>
      <c r="C500" s="574"/>
      <c r="D500" s="574"/>
      <c r="E500" s="574"/>
      <c r="F500" s="574"/>
      <c r="G500" s="574"/>
      <c r="H500" s="574"/>
      <c r="I500" s="574"/>
    </row>
    <row r="501" spans="1:9" ht="12.75">
      <c r="A501" s="573" t="s">
        <v>1360</v>
      </c>
      <c r="B501" s="578" t="s">
        <v>1361</v>
      </c>
      <c r="C501" s="574"/>
      <c r="D501" s="574"/>
      <c r="E501" s="574"/>
      <c r="F501" s="574"/>
      <c r="G501" s="574"/>
      <c r="H501" s="574"/>
      <c r="I501" s="574"/>
    </row>
    <row r="502" spans="1:9" ht="12.75">
      <c r="A502" s="573"/>
      <c r="B502" s="574" t="s">
        <v>1539</v>
      </c>
      <c r="C502" s="574"/>
      <c r="D502" s="574"/>
      <c r="E502" s="574"/>
      <c r="F502" s="574"/>
      <c r="G502" s="574"/>
      <c r="H502" s="574"/>
      <c r="I502" s="574"/>
    </row>
    <row r="503" spans="1:9" ht="12.75">
      <c r="A503" s="573"/>
      <c r="B503" s="574"/>
      <c r="C503" s="574"/>
      <c r="D503" s="574"/>
      <c r="E503" s="574"/>
      <c r="F503" s="574"/>
      <c r="G503" s="574"/>
      <c r="H503" s="574"/>
      <c r="I503" s="574"/>
    </row>
    <row r="504" spans="1:9" ht="12.75">
      <c r="A504" s="573"/>
      <c r="B504" s="574"/>
      <c r="C504" s="574"/>
      <c r="D504" s="574"/>
      <c r="E504" s="574"/>
      <c r="F504" s="574"/>
      <c r="G504" s="574"/>
      <c r="H504" s="574"/>
      <c r="I504" s="574"/>
    </row>
    <row r="505" spans="1:9" ht="12.75">
      <c r="A505" s="582"/>
      <c r="B505" s="576" t="s">
        <v>1540</v>
      </c>
      <c r="C505" s="583"/>
      <c r="D505" s="583"/>
      <c r="E505" s="583"/>
      <c r="F505" s="583"/>
      <c r="G505" s="583"/>
      <c r="H505" s="583"/>
      <c r="I505" s="583"/>
    </row>
    <row r="506" spans="1:9" ht="12.75">
      <c r="A506" s="573"/>
      <c r="B506" s="574"/>
      <c r="C506" s="574"/>
      <c r="D506" s="574"/>
      <c r="E506" s="574"/>
      <c r="F506" s="574"/>
      <c r="G506" s="574"/>
      <c r="H506" s="574"/>
      <c r="I506" s="574"/>
    </row>
    <row r="507" spans="1:9" ht="12.75">
      <c r="A507" s="573">
        <v>4</v>
      </c>
      <c r="B507" s="574" t="s">
        <v>1541</v>
      </c>
      <c r="C507" s="574"/>
      <c r="D507" s="574"/>
      <c r="E507" s="574"/>
      <c r="F507" s="574"/>
      <c r="G507" s="574"/>
      <c r="H507" s="574"/>
      <c r="I507" s="574"/>
    </row>
    <row r="508" spans="1:9" ht="12.75">
      <c r="A508" s="573"/>
      <c r="B508" s="574"/>
      <c r="C508" s="574"/>
      <c r="D508" s="574"/>
      <c r="E508" s="574"/>
      <c r="F508" s="574"/>
      <c r="G508" s="574"/>
      <c r="H508" s="574"/>
      <c r="I508" s="574"/>
    </row>
    <row r="509" spans="1:9" ht="12.75">
      <c r="A509" s="573"/>
      <c r="B509" s="574" t="s">
        <v>1542</v>
      </c>
      <c r="C509" s="574"/>
      <c r="D509" s="574"/>
      <c r="E509" s="574"/>
      <c r="F509" s="574"/>
      <c r="G509" s="574"/>
      <c r="H509" s="574"/>
      <c r="I509" s="574"/>
    </row>
    <row r="510" spans="1:9" ht="12.75">
      <c r="A510" s="573"/>
      <c r="B510" s="574" t="s">
        <v>1543</v>
      </c>
      <c r="C510" s="574"/>
      <c r="D510" s="574"/>
      <c r="E510" s="574"/>
      <c r="F510" s="574"/>
      <c r="G510" s="574"/>
      <c r="H510" s="574"/>
      <c r="I510" s="574"/>
    </row>
    <row r="511" spans="1:9" ht="12.75">
      <c r="A511" s="573"/>
      <c r="B511" s="574"/>
      <c r="C511" s="574"/>
      <c r="D511" s="574"/>
      <c r="E511" s="574"/>
      <c r="F511" s="574"/>
      <c r="G511" s="574"/>
      <c r="H511" s="574"/>
      <c r="I511" s="574"/>
    </row>
    <row r="512" spans="1:9" ht="12.75">
      <c r="A512" s="573" t="s">
        <v>1544</v>
      </c>
      <c r="B512" s="578" t="s">
        <v>1545</v>
      </c>
      <c r="C512" s="574"/>
      <c r="D512" s="574"/>
      <c r="E512" s="574"/>
      <c r="F512" s="574"/>
      <c r="G512" s="574"/>
      <c r="H512" s="574"/>
      <c r="I512" s="574"/>
    </row>
    <row r="513" spans="1:9" ht="12.75">
      <c r="A513" s="573"/>
      <c r="B513" s="574" t="s">
        <v>1546</v>
      </c>
      <c r="C513" s="574"/>
      <c r="D513" s="574"/>
      <c r="E513" s="574"/>
      <c r="F513" s="574"/>
      <c r="G513" s="574"/>
      <c r="H513" s="574"/>
      <c r="I513" s="574"/>
    </row>
    <row r="514" spans="1:9" ht="12.75">
      <c r="A514" s="573"/>
      <c r="B514" s="574" t="s">
        <v>1547</v>
      </c>
      <c r="C514" s="574"/>
      <c r="D514" s="574"/>
      <c r="E514" s="574"/>
      <c r="F514" s="574"/>
      <c r="G514" s="574"/>
      <c r="H514" s="574"/>
      <c r="I514" s="574"/>
    </row>
    <row r="515" spans="1:9" ht="12.75">
      <c r="A515" s="573"/>
      <c r="B515" s="574" t="s">
        <v>1548</v>
      </c>
      <c r="C515" s="574"/>
      <c r="D515" s="574"/>
      <c r="E515" s="574"/>
      <c r="F515" s="574"/>
      <c r="G515" s="574"/>
      <c r="H515" s="574"/>
      <c r="I515" s="574"/>
    </row>
    <row r="516" spans="1:9" ht="12.75">
      <c r="A516" s="573"/>
      <c r="B516" s="574"/>
      <c r="C516" s="574"/>
      <c r="D516" s="574"/>
      <c r="E516" s="574"/>
      <c r="F516" s="574"/>
      <c r="G516" s="574"/>
      <c r="H516" s="574"/>
      <c r="I516" s="574"/>
    </row>
    <row r="517" spans="1:9" ht="12.75">
      <c r="A517" s="573" t="s">
        <v>1385</v>
      </c>
      <c r="B517" s="578" t="s">
        <v>1549</v>
      </c>
      <c r="C517" s="574"/>
      <c r="D517" s="574"/>
      <c r="E517" s="574"/>
      <c r="F517" s="574"/>
      <c r="G517" s="574"/>
      <c r="H517" s="574"/>
      <c r="I517" s="574"/>
    </row>
    <row r="518" spans="1:9" ht="12.75">
      <c r="A518" s="573"/>
      <c r="B518" s="574" t="s">
        <v>1550</v>
      </c>
      <c r="C518" s="574"/>
      <c r="D518" s="574"/>
      <c r="E518" s="574"/>
      <c r="F518" s="574"/>
      <c r="G518" s="574"/>
      <c r="H518" s="574"/>
      <c r="I518" s="574"/>
    </row>
    <row r="519" spans="1:9" ht="12.75">
      <c r="A519" s="573"/>
      <c r="B519" s="574" t="s">
        <v>1551</v>
      </c>
      <c r="C519" s="574"/>
      <c r="D519" s="574"/>
      <c r="E519" s="574"/>
      <c r="F519" s="574"/>
      <c r="G519" s="574"/>
      <c r="H519" s="574"/>
      <c r="I519" s="574"/>
    </row>
    <row r="520" spans="1:9" ht="12.75">
      <c r="A520" s="573"/>
      <c r="B520" s="574"/>
      <c r="C520" s="574"/>
      <c r="D520" s="574"/>
      <c r="E520" s="574"/>
      <c r="F520" s="574"/>
      <c r="G520" s="574"/>
      <c r="H520" s="574"/>
      <c r="I520" s="574"/>
    </row>
    <row r="521" spans="1:9" ht="12.75">
      <c r="A521" s="573" t="s">
        <v>1403</v>
      </c>
      <c r="B521" s="578" t="s">
        <v>1552</v>
      </c>
      <c r="C521" s="574"/>
      <c r="D521" s="574"/>
      <c r="E521" s="574"/>
      <c r="F521" s="574"/>
      <c r="G521" s="574"/>
      <c r="H521" s="574"/>
      <c r="I521" s="574"/>
    </row>
    <row r="522" spans="1:9" ht="12.75">
      <c r="A522" s="573"/>
      <c r="B522" s="574" t="s">
        <v>1553</v>
      </c>
      <c r="C522" s="574"/>
      <c r="D522" s="574"/>
      <c r="E522" s="574"/>
      <c r="F522" s="574"/>
      <c r="G522" s="574"/>
      <c r="H522" s="574"/>
      <c r="I522" s="574"/>
    </row>
    <row r="523" spans="1:9" ht="12.75">
      <c r="A523" s="573"/>
      <c r="B523" s="574" t="s">
        <v>1554</v>
      </c>
      <c r="C523" s="574"/>
      <c r="D523" s="574"/>
      <c r="E523" s="574"/>
      <c r="F523" s="574"/>
      <c r="G523" s="574"/>
      <c r="H523" s="574"/>
      <c r="I523" s="574"/>
    </row>
    <row r="524" spans="1:9" ht="12.75">
      <c r="A524" s="573"/>
      <c r="B524" s="574" t="s">
        <v>1555</v>
      </c>
      <c r="C524" s="574"/>
      <c r="D524" s="574"/>
      <c r="E524" s="574"/>
      <c r="F524" s="574"/>
      <c r="G524" s="574"/>
      <c r="H524" s="574"/>
      <c r="I524" s="574"/>
    </row>
    <row r="525" spans="1:9" ht="12.75">
      <c r="A525" s="573"/>
      <c r="B525" s="574"/>
      <c r="C525" s="574"/>
      <c r="D525" s="574"/>
      <c r="E525" s="574"/>
      <c r="F525" s="574"/>
      <c r="G525" s="574"/>
      <c r="H525" s="574"/>
      <c r="I525" s="574"/>
    </row>
    <row r="526" spans="1:9" ht="12.75">
      <c r="A526" s="573" t="s">
        <v>1406</v>
      </c>
      <c r="B526" s="578" t="s">
        <v>1556</v>
      </c>
      <c r="C526" s="574"/>
      <c r="D526" s="574"/>
      <c r="E526" s="574"/>
      <c r="F526" s="574"/>
      <c r="G526" s="574"/>
      <c r="H526" s="574"/>
      <c r="I526" s="574"/>
    </row>
    <row r="527" spans="1:9" ht="12.75">
      <c r="A527" s="573"/>
      <c r="B527" s="574" t="s">
        <v>1557</v>
      </c>
      <c r="C527" s="574"/>
      <c r="D527" s="574"/>
      <c r="E527" s="574"/>
      <c r="F527" s="574"/>
      <c r="G527" s="574"/>
      <c r="H527" s="574"/>
      <c r="I527" s="574"/>
    </row>
    <row r="528" spans="1:9" ht="12.75">
      <c r="A528" s="573"/>
      <c r="B528" s="574"/>
      <c r="C528" s="574"/>
      <c r="D528" s="574"/>
      <c r="E528" s="574"/>
      <c r="F528" s="574"/>
      <c r="G528" s="574"/>
      <c r="H528" s="574"/>
      <c r="I528" s="574"/>
    </row>
    <row r="529" spans="1:9" ht="12.75">
      <c r="A529" s="573" t="s">
        <v>1437</v>
      </c>
      <c r="B529" s="584" t="s">
        <v>1558</v>
      </c>
      <c r="C529" s="574"/>
      <c r="D529" s="574"/>
      <c r="E529" s="574"/>
      <c r="F529" s="574"/>
      <c r="G529" s="574"/>
      <c r="H529" s="574"/>
      <c r="I529" s="574"/>
    </row>
    <row r="530" spans="1:9" ht="12.75">
      <c r="A530" s="573"/>
      <c r="B530" s="584"/>
      <c r="C530" s="574"/>
      <c r="D530" s="574"/>
      <c r="E530" s="574"/>
      <c r="F530" s="574"/>
      <c r="G530" s="574"/>
      <c r="H530" s="574"/>
      <c r="I530" s="574"/>
    </row>
    <row r="531" spans="1:9" ht="15">
      <c r="A531" s="573"/>
      <c r="B531" s="580" t="s">
        <v>1559</v>
      </c>
      <c r="C531" s="574"/>
      <c r="D531" s="574"/>
      <c r="E531" s="574"/>
      <c r="F531" s="574"/>
      <c r="G531" s="574"/>
      <c r="H531" s="574"/>
      <c r="I531" s="574"/>
    </row>
    <row r="532" spans="1:9" ht="12.75">
      <c r="A532" s="573"/>
      <c r="B532" s="574" t="s">
        <v>1560</v>
      </c>
      <c r="C532" s="574"/>
      <c r="D532" s="574"/>
      <c r="E532" s="574"/>
      <c r="F532" s="574"/>
      <c r="G532" s="574"/>
      <c r="H532" s="574"/>
      <c r="I532" s="574"/>
    </row>
    <row r="533" spans="1:9" ht="12.75">
      <c r="A533" s="573"/>
      <c r="B533" s="574"/>
      <c r="C533" s="574"/>
      <c r="D533" s="574"/>
      <c r="E533" s="574"/>
      <c r="F533" s="574"/>
      <c r="G533" s="574"/>
      <c r="H533" s="574"/>
      <c r="I533" s="574"/>
    </row>
    <row r="534" spans="1:9" ht="12.75">
      <c r="A534" s="573"/>
      <c r="B534" s="585" t="s">
        <v>1561</v>
      </c>
      <c r="C534" s="574"/>
      <c r="D534" s="574"/>
      <c r="E534" s="574"/>
      <c r="F534" s="574"/>
      <c r="G534" s="574"/>
      <c r="H534" s="574"/>
      <c r="I534" s="574"/>
    </row>
    <row r="535" spans="1:9" ht="12.75">
      <c r="A535" s="573"/>
      <c r="B535" s="574" t="s">
        <v>1562</v>
      </c>
      <c r="C535" s="574"/>
      <c r="D535" s="574"/>
      <c r="E535" s="574"/>
      <c r="F535" s="574"/>
      <c r="G535" s="574"/>
      <c r="H535" s="574"/>
      <c r="I535" s="574"/>
    </row>
    <row r="536" spans="1:9" ht="12.75">
      <c r="A536" s="573"/>
      <c r="B536" s="574"/>
      <c r="C536" s="574"/>
      <c r="D536" s="574"/>
      <c r="E536" s="574"/>
      <c r="F536" s="574"/>
      <c r="G536" s="574"/>
      <c r="H536" s="574"/>
      <c r="I536" s="574"/>
    </row>
    <row r="537" spans="1:9" ht="12.75">
      <c r="A537" s="573"/>
      <c r="B537" s="574"/>
      <c r="C537" s="574"/>
      <c r="D537" s="574"/>
      <c r="E537" s="574"/>
      <c r="F537" s="574"/>
      <c r="G537" s="574"/>
      <c r="H537" s="574"/>
      <c r="I537" s="574"/>
    </row>
    <row r="538" spans="1:9" ht="12.75">
      <c r="A538" s="582"/>
      <c r="B538" s="576" t="s">
        <v>1563</v>
      </c>
      <c r="C538" s="583"/>
      <c r="D538" s="583"/>
      <c r="E538" s="583"/>
      <c r="F538" s="583"/>
      <c r="G538" s="583"/>
      <c r="H538" s="583"/>
      <c r="I538" s="583"/>
    </row>
    <row r="539" spans="1:9" ht="12.75">
      <c r="A539" s="573"/>
      <c r="B539" s="574"/>
      <c r="C539" s="574"/>
      <c r="D539" s="574"/>
      <c r="E539" s="574"/>
      <c r="F539" s="574"/>
      <c r="G539" s="574"/>
      <c r="H539" s="574"/>
      <c r="I539" s="574"/>
    </row>
    <row r="540" spans="1:9" ht="12.75">
      <c r="A540" s="573">
        <v>5</v>
      </c>
      <c r="B540" s="574" t="s">
        <v>1564</v>
      </c>
      <c r="C540" s="574"/>
      <c r="D540" s="574"/>
      <c r="E540" s="574"/>
      <c r="F540" s="574"/>
      <c r="G540" s="574"/>
      <c r="H540" s="574"/>
      <c r="I540" s="574"/>
    </row>
    <row r="541" spans="1:9" ht="12.75">
      <c r="A541" s="573"/>
      <c r="B541" s="574"/>
      <c r="C541" s="574"/>
      <c r="D541" s="574"/>
      <c r="E541" s="574"/>
      <c r="F541" s="574"/>
      <c r="G541" s="574"/>
      <c r="H541" s="574"/>
      <c r="I541" s="574"/>
    </row>
    <row r="542" spans="1:9" ht="12.75">
      <c r="A542" s="573"/>
      <c r="B542" s="574"/>
      <c r="C542" s="574"/>
      <c r="D542" s="574"/>
      <c r="E542" s="574"/>
      <c r="F542" s="574"/>
      <c r="G542" s="574"/>
      <c r="H542" s="574"/>
      <c r="I542" s="574"/>
    </row>
    <row r="543" spans="1:9" ht="12.75">
      <c r="A543" s="586"/>
      <c r="B543" s="576" t="s">
        <v>1565</v>
      </c>
      <c r="C543" s="587"/>
      <c r="D543" s="587"/>
      <c r="E543" s="587"/>
      <c r="F543" s="587"/>
      <c r="G543" s="587"/>
      <c r="H543" s="587"/>
      <c r="I543" s="587"/>
    </row>
    <row r="544" spans="1:9" ht="12.75">
      <c r="A544" s="573"/>
      <c r="B544" s="574"/>
      <c r="C544" s="574"/>
      <c r="D544" s="574"/>
      <c r="E544" s="574"/>
      <c r="F544" s="574"/>
      <c r="G544" s="574"/>
      <c r="H544" s="574"/>
      <c r="I544" s="574"/>
    </row>
    <row r="545" spans="1:9" ht="12.75">
      <c r="A545" s="573">
        <v>6.1</v>
      </c>
      <c r="B545" s="579" t="s">
        <v>1566</v>
      </c>
      <c r="C545" s="574"/>
      <c r="D545" s="574"/>
      <c r="E545" s="574"/>
      <c r="F545" s="574"/>
      <c r="G545" s="574"/>
      <c r="H545" s="574"/>
      <c r="I545" s="574"/>
    </row>
    <row r="546" spans="1:9" ht="12.75">
      <c r="A546" s="573"/>
      <c r="B546" s="574"/>
      <c r="C546" s="574"/>
      <c r="D546" s="574"/>
      <c r="E546" s="574"/>
      <c r="F546" s="574"/>
      <c r="G546" s="574"/>
      <c r="H546" s="574"/>
      <c r="I546" s="574"/>
    </row>
    <row r="547" spans="1:9" ht="12.75">
      <c r="A547" s="573">
        <v>6.2</v>
      </c>
      <c r="B547" s="579" t="s">
        <v>1566</v>
      </c>
      <c r="C547" s="574"/>
      <c r="D547" s="574"/>
      <c r="E547" s="574"/>
      <c r="F547" s="574"/>
      <c r="G547" s="574"/>
      <c r="H547" s="574"/>
      <c r="I547" s="574"/>
    </row>
    <row r="548" spans="1:9" ht="12.75">
      <c r="A548" s="573"/>
      <c r="B548" s="574"/>
      <c r="C548" s="574"/>
      <c r="D548" s="574"/>
      <c r="E548" s="574"/>
      <c r="F548" s="574"/>
      <c r="G548" s="574"/>
      <c r="H548" s="574"/>
      <c r="I548" s="574"/>
    </row>
  </sheetData>
  <sheetProtection sheet="1"/>
  <mergeCells count="16">
    <mergeCell ref="C6:J6"/>
    <mergeCell ref="D29:D30"/>
    <mergeCell ref="C150:J151"/>
    <mergeCell ref="E152:J154"/>
    <mergeCell ref="C156:J157"/>
    <mergeCell ref="E158:J160"/>
    <mergeCell ref="C281:D281"/>
    <mergeCell ref="C282:D282"/>
    <mergeCell ref="C283:D283"/>
    <mergeCell ref="E350:F350"/>
    <mergeCell ref="B233:C233"/>
    <mergeCell ref="B253:C253"/>
    <mergeCell ref="C277:D277"/>
    <mergeCell ref="C278:D278"/>
    <mergeCell ref="C279:D279"/>
    <mergeCell ref="C280:D280"/>
  </mergeCells>
  <hyperlinks>
    <hyperlink ref="E14" r:id="rId1" display="http://www.crh-bonds.com/DocRef/Registration_Documents.html"/>
    <hyperlink ref="E40" r:id="rId2" display="http://www.crh-bonds.com/English_Presentation.html"/>
    <hyperlink ref="E42" r:id="rId3" display="http://www.ecbc.eu/framework/show/id/21"/>
  </hyperlinks>
  <printOptions/>
  <pageMargins left="0.7083333333333334" right="0.7083333333333334" top="0.5958333333333333" bottom="0.7479166666666667" header="0.31527777777777777" footer="0.5118055555555555"/>
  <pageSetup horizontalDpi="600" verticalDpi="600" orientation="landscape" paperSize="9" scale="91" r:id="rId4"/>
  <rowBreaks count="14" manualBreakCount="14">
    <brk id="32" max="255" man="1"/>
    <brk id="66" max="255" man="1"/>
    <brk id="105" max="255" man="1"/>
    <brk id="145" max="255" man="1"/>
    <brk id="185" max="255" man="1"/>
    <brk id="208" max="255" man="1"/>
    <brk id="250" max="255" man="1"/>
    <brk id="285" max="255" man="1"/>
    <brk id="326" max="255" man="1"/>
    <brk id="358" max="255" man="1"/>
    <brk id="383" max="255" man="1"/>
    <brk id="425" max="255" man="1"/>
    <brk id="463" max="255" man="1"/>
    <brk id="504" max="255" man="1"/>
  </rowBreaks>
</worksheet>
</file>

<file path=xl/worksheets/sheet6.xml><?xml version="1.0" encoding="utf-8"?>
<worksheet xmlns="http://schemas.openxmlformats.org/spreadsheetml/2006/main" xmlns:r="http://schemas.openxmlformats.org/officeDocument/2006/relationships">
  <sheetPr>
    <tabColor rgb="FFE36E00"/>
    <pageSetUpPr fitToPage="1"/>
  </sheetPr>
  <dimension ref="A1:M112"/>
  <sheetViews>
    <sheetView zoomScale="70" zoomScaleNormal="70" zoomScalePageLayoutView="0" workbookViewId="0" topLeftCell="A1">
      <selection activeCell="I24" sqref="I24"/>
    </sheetView>
  </sheetViews>
  <sheetFormatPr defaultColWidth="8.8515625" defaultRowHeight="12.75" outlineLevelRow="1"/>
  <cols>
    <col min="1" max="1" width="13.421875" style="38" customWidth="1"/>
    <col min="2" max="2" width="61.00390625" style="38" customWidth="1"/>
    <col min="3" max="7" width="41.28125" style="38" customWidth="1"/>
    <col min="8" max="8" width="7.28125" style="38" customWidth="1"/>
    <col min="9" max="9" width="92.57421875" style="38" customWidth="1"/>
    <col min="10" max="11" width="48.00390625" style="38" customWidth="1"/>
    <col min="12" max="12" width="7.28125" style="38" customWidth="1"/>
    <col min="13" max="13" width="25.8515625" style="38" customWidth="1"/>
    <col min="14" max="14" width="25.8515625" style="39" customWidth="1"/>
    <col min="15" max="16384" width="8.8515625" style="40" customWidth="1"/>
  </cols>
  <sheetData>
    <row r="1" spans="1:2" ht="45" customHeight="1">
      <c r="A1" s="635" t="s">
        <v>1567</v>
      </c>
      <c r="B1" s="635"/>
    </row>
    <row r="2" spans="1:13" ht="31.5">
      <c r="A2" s="41" t="s">
        <v>1568</v>
      </c>
      <c r="B2" s="41"/>
      <c r="C2" s="39"/>
      <c r="D2" s="39"/>
      <c r="E2" s="39"/>
      <c r="F2" s="25" t="s">
        <v>175</v>
      </c>
      <c r="G2" s="74"/>
      <c r="H2" s="39"/>
      <c r="I2" s="41"/>
      <c r="J2" s="39"/>
      <c r="K2" s="39"/>
      <c r="L2" s="39"/>
      <c r="M2" s="39"/>
    </row>
    <row r="3" spans="1:13" ht="15">
      <c r="A3" s="39"/>
      <c r="B3" s="42"/>
      <c r="C3" s="42"/>
      <c r="D3" s="39"/>
      <c r="E3" s="39"/>
      <c r="F3" s="39"/>
      <c r="G3" s="39"/>
      <c r="H3" s="39"/>
      <c r="L3" s="39"/>
      <c r="M3" s="39"/>
    </row>
    <row r="4" spans="1:13" ht="18.75">
      <c r="A4" s="43"/>
      <c r="B4" s="44" t="s">
        <v>176</v>
      </c>
      <c r="C4" s="588" t="str">
        <f>'A. HTT General'!$C$3</f>
        <v>EUROS</v>
      </c>
      <c r="D4" s="43"/>
      <c r="E4" s="43"/>
      <c r="F4" s="39"/>
      <c r="G4" s="39"/>
      <c r="H4" s="39"/>
      <c r="I4" s="50" t="s">
        <v>1569</v>
      </c>
      <c r="J4" s="142" t="s">
        <v>1216</v>
      </c>
      <c r="L4" s="39"/>
      <c r="M4" s="39"/>
    </row>
    <row r="5" spans="8:13" ht="15">
      <c r="H5" s="39"/>
      <c r="I5" s="589" t="s">
        <v>1218</v>
      </c>
      <c r="J5" s="38" t="s">
        <v>229</v>
      </c>
      <c r="L5" s="39"/>
      <c r="M5" s="39"/>
    </row>
    <row r="6" spans="1:13" ht="18.75">
      <c r="A6" s="46"/>
      <c r="B6" s="47" t="s">
        <v>1570</v>
      </c>
      <c r="C6" s="46"/>
      <c r="E6" s="48"/>
      <c r="F6" s="48"/>
      <c r="G6" s="48"/>
      <c r="H6" s="39"/>
      <c r="I6" s="589" t="s">
        <v>1220</v>
      </c>
      <c r="J6" s="38" t="s">
        <v>454</v>
      </c>
      <c r="L6" s="39"/>
      <c r="M6" s="39"/>
    </row>
    <row r="7" spans="2:13" ht="15">
      <c r="B7" s="600" t="s">
        <v>1571</v>
      </c>
      <c r="H7" s="39"/>
      <c r="I7" s="589" t="s">
        <v>1222</v>
      </c>
      <c r="J7" s="38" t="s">
        <v>1223</v>
      </c>
      <c r="L7" s="39"/>
      <c r="M7" s="39"/>
    </row>
    <row r="8" spans="2:13" ht="15">
      <c r="B8" s="600" t="s">
        <v>1572</v>
      </c>
      <c r="H8" s="39"/>
      <c r="I8" s="589" t="s">
        <v>1573</v>
      </c>
      <c r="J8" s="38" t="s">
        <v>1574</v>
      </c>
      <c r="L8" s="39"/>
      <c r="M8" s="39"/>
    </row>
    <row r="9" spans="2:13" ht="15">
      <c r="B9" s="601" t="s">
        <v>1575</v>
      </c>
      <c r="H9" s="39"/>
      <c r="L9" s="39"/>
      <c r="M9" s="39"/>
    </row>
    <row r="10" spans="2:13" ht="15">
      <c r="B10" s="49"/>
      <c r="H10" s="39"/>
      <c r="I10" s="589" t="s">
        <v>1576</v>
      </c>
      <c r="L10" s="39"/>
      <c r="M10" s="39"/>
    </row>
    <row r="11" spans="2:13" ht="15">
      <c r="B11" s="49"/>
      <c r="H11" s="39"/>
      <c r="I11" s="589" t="s">
        <v>1577</v>
      </c>
      <c r="L11" s="39"/>
      <c r="M11" s="39"/>
    </row>
    <row r="12" spans="1:13" ht="37.5">
      <c r="A12" s="50" t="s">
        <v>186</v>
      </c>
      <c r="B12" s="50" t="s">
        <v>1578</v>
      </c>
      <c r="C12" s="51"/>
      <c r="D12" s="51"/>
      <c r="E12" s="51"/>
      <c r="F12" s="51"/>
      <c r="G12" s="51"/>
      <c r="H12" s="39"/>
      <c r="L12" s="39"/>
      <c r="M12" s="39"/>
    </row>
    <row r="13" spans="1:13" ht="15" customHeight="1">
      <c r="A13" s="59"/>
      <c r="B13" s="60" t="s">
        <v>1579</v>
      </c>
      <c r="C13" s="59" t="s">
        <v>1463</v>
      </c>
      <c r="D13" s="59" t="s">
        <v>1580</v>
      </c>
      <c r="E13" s="61"/>
      <c r="F13" s="62"/>
      <c r="G13" s="62"/>
      <c r="H13" s="39"/>
      <c r="L13" s="39"/>
      <c r="M13" s="39"/>
    </row>
    <row r="14" spans="1:13" ht="15">
      <c r="A14" s="38" t="s">
        <v>1581</v>
      </c>
      <c r="B14" s="38" t="s">
        <v>1582</v>
      </c>
      <c r="C14" s="590" t="s">
        <v>454</v>
      </c>
      <c r="D14" s="590" t="s">
        <v>454</v>
      </c>
      <c r="E14" s="48"/>
      <c r="F14" s="48"/>
      <c r="G14" s="48"/>
      <c r="H14" s="39"/>
      <c r="L14" s="39"/>
      <c r="M14" s="39"/>
    </row>
    <row r="15" spans="1:13" ht="15">
      <c r="A15" s="38" t="s">
        <v>1583</v>
      </c>
      <c r="B15" s="38" t="s">
        <v>630</v>
      </c>
      <c r="C15" s="590" t="s">
        <v>631</v>
      </c>
      <c r="D15" s="590" t="s">
        <v>1584</v>
      </c>
      <c r="E15" s="48"/>
      <c r="F15" s="48"/>
      <c r="G15" s="48"/>
      <c r="H15" s="39"/>
      <c r="L15" s="39"/>
      <c r="M15" s="39"/>
    </row>
    <row r="16" spans="1:13" ht="15">
      <c r="A16" s="38" t="s">
        <v>1585</v>
      </c>
      <c r="B16" s="38" t="s">
        <v>1586</v>
      </c>
      <c r="C16" s="590" t="s">
        <v>454</v>
      </c>
      <c r="D16" s="590" t="s">
        <v>454</v>
      </c>
      <c r="E16" s="48"/>
      <c r="F16" s="48"/>
      <c r="G16" s="48"/>
      <c r="H16" s="39"/>
      <c r="L16" s="39"/>
      <c r="M16" s="39"/>
    </row>
    <row r="17" spans="1:13" ht="15">
      <c r="A17" s="38" t="s">
        <v>1587</v>
      </c>
      <c r="B17" s="38" t="s">
        <v>1588</v>
      </c>
      <c r="C17" s="590" t="s">
        <v>454</v>
      </c>
      <c r="D17" s="590" t="s">
        <v>454</v>
      </c>
      <c r="E17" s="48"/>
      <c r="F17" s="48"/>
      <c r="G17" s="48"/>
      <c r="H17" s="39"/>
      <c r="L17" s="39"/>
      <c r="M17" s="39"/>
    </row>
    <row r="18" spans="1:13" ht="15">
      <c r="A18" s="38" t="s">
        <v>1589</v>
      </c>
      <c r="B18" s="38" t="s">
        <v>1590</v>
      </c>
      <c r="C18" s="590" t="s">
        <v>454</v>
      </c>
      <c r="D18" s="590" t="s">
        <v>454</v>
      </c>
      <c r="E18" s="48"/>
      <c r="F18" s="48"/>
      <c r="G18" s="48"/>
      <c r="H18" s="39"/>
      <c r="L18" s="39"/>
      <c r="M18" s="39"/>
    </row>
    <row r="19" spans="1:13" ht="15">
      <c r="A19" s="38" t="s">
        <v>1591</v>
      </c>
      <c r="B19" s="38" t="s">
        <v>1592</v>
      </c>
      <c r="C19" s="590" t="s">
        <v>454</v>
      </c>
      <c r="D19" s="590" t="s">
        <v>454</v>
      </c>
      <c r="E19" s="48"/>
      <c r="F19" s="48"/>
      <c r="G19" s="48"/>
      <c r="H19" s="39"/>
      <c r="L19" s="39"/>
      <c r="M19" s="39"/>
    </row>
    <row r="20" spans="1:13" ht="15">
      <c r="A20" s="38" t="s">
        <v>1593</v>
      </c>
      <c r="B20" s="38" t="s">
        <v>1594</v>
      </c>
      <c r="C20" s="590" t="s">
        <v>626</v>
      </c>
      <c r="D20" s="590" t="s">
        <v>1595</v>
      </c>
      <c r="E20" s="48"/>
      <c r="F20" s="48"/>
      <c r="G20" s="48"/>
      <c r="H20" s="39"/>
      <c r="L20" s="39"/>
      <c r="M20" s="39"/>
    </row>
    <row r="21" spans="1:13" ht="15">
      <c r="A21" s="38" t="s">
        <v>1596</v>
      </c>
      <c r="B21" s="38" t="s">
        <v>1597</v>
      </c>
      <c r="C21" s="590" t="s">
        <v>454</v>
      </c>
      <c r="D21" s="590" t="s">
        <v>454</v>
      </c>
      <c r="E21" s="48"/>
      <c r="F21" s="48"/>
      <c r="G21" s="48"/>
      <c r="H21" s="39"/>
      <c r="L21" s="39"/>
      <c r="M21" s="39"/>
    </row>
    <row r="22" spans="1:13" ht="15">
      <c r="A22" s="38" t="s">
        <v>1598</v>
      </c>
      <c r="B22" s="38" t="s">
        <v>1599</v>
      </c>
      <c r="C22" s="590" t="s">
        <v>454</v>
      </c>
      <c r="D22" s="590" t="s">
        <v>454</v>
      </c>
      <c r="E22" s="48"/>
      <c r="F22" s="48"/>
      <c r="G22" s="48"/>
      <c r="H22" s="39"/>
      <c r="L22" s="39"/>
      <c r="M22" s="39"/>
    </row>
    <row r="23" spans="1:13" ht="15">
      <c r="A23" s="38" t="s">
        <v>1600</v>
      </c>
      <c r="B23" s="38" t="s">
        <v>1601</v>
      </c>
      <c r="C23" s="590" t="s">
        <v>454</v>
      </c>
      <c r="D23" s="590" t="s">
        <v>454</v>
      </c>
      <c r="E23" s="48"/>
      <c r="F23" s="48"/>
      <c r="G23" s="48"/>
      <c r="H23" s="39"/>
      <c r="L23" s="39"/>
      <c r="M23" s="39"/>
    </row>
    <row r="24" spans="1:13" ht="15">
      <c r="A24" s="38" t="s">
        <v>1602</v>
      </c>
      <c r="B24" s="38" t="s">
        <v>1603</v>
      </c>
      <c r="C24" s="590" t="s">
        <v>631</v>
      </c>
      <c r="D24" s="590" t="s">
        <v>1584</v>
      </c>
      <c r="E24" s="48"/>
      <c r="F24" s="48"/>
      <c r="G24" s="48"/>
      <c r="H24" s="39"/>
      <c r="L24" s="39"/>
      <c r="M24" s="39"/>
    </row>
    <row r="25" spans="1:13" ht="15" outlineLevel="1">
      <c r="A25" s="38" t="s">
        <v>1604</v>
      </c>
      <c r="B25" s="55"/>
      <c r="E25" s="48"/>
      <c r="F25" s="48"/>
      <c r="G25" s="48"/>
      <c r="H25" s="39"/>
      <c r="L25" s="39"/>
      <c r="M25" s="39"/>
    </row>
    <row r="26" spans="1:13" ht="15" outlineLevel="1">
      <c r="A26" s="38" t="s">
        <v>1605</v>
      </c>
      <c r="B26" s="55"/>
      <c r="E26" s="48"/>
      <c r="F26" s="48"/>
      <c r="G26" s="48"/>
      <c r="H26" s="39"/>
      <c r="L26" s="39"/>
      <c r="M26" s="39"/>
    </row>
    <row r="27" spans="1:13" ht="15" outlineLevel="1">
      <c r="A27" s="38" t="s">
        <v>1606</v>
      </c>
      <c r="B27" s="55"/>
      <c r="E27" s="48"/>
      <c r="F27" s="48"/>
      <c r="G27" s="48"/>
      <c r="H27" s="39"/>
      <c r="L27" s="39"/>
      <c r="M27" s="39"/>
    </row>
    <row r="28" spans="1:13" ht="15" outlineLevel="1">
      <c r="A28" s="38" t="s">
        <v>1607</v>
      </c>
      <c r="B28" s="55"/>
      <c r="E28" s="48"/>
      <c r="F28" s="48"/>
      <c r="G28" s="48"/>
      <c r="H28" s="39"/>
      <c r="L28" s="39"/>
      <c r="M28" s="39"/>
    </row>
    <row r="29" spans="1:13" ht="15" outlineLevel="1">
      <c r="A29" s="38" t="s">
        <v>1608</v>
      </c>
      <c r="B29" s="55"/>
      <c r="E29" s="48"/>
      <c r="F29" s="48"/>
      <c r="G29" s="48"/>
      <c r="H29" s="39"/>
      <c r="L29" s="39"/>
      <c r="M29" s="39"/>
    </row>
    <row r="30" spans="1:13" ht="15" outlineLevel="1">
      <c r="A30" s="38" t="s">
        <v>1609</v>
      </c>
      <c r="B30" s="55"/>
      <c r="E30" s="48"/>
      <c r="F30" s="48"/>
      <c r="G30" s="48"/>
      <c r="H30" s="39"/>
      <c r="L30" s="39"/>
      <c r="M30" s="39"/>
    </row>
    <row r="31" spans="1:13" ht="15" outlineLevel="1">
      <c r="A31" s="38" t="s">
        <v>1610</v>
      </c>
      <c r="B31" s="55"/>
      <c r="E31" s="48"/>
      <c r="F31" s="48"/>
      <c r="G31" s="48"/>
      <c r="H31" s="39"/>
      <c r="L31" s="39"/>
      <c r="M31" s="39"/>
    </row>
    <row r="32" spans="1:13" ht="15" outlineLevel="1">
      <c r="A32" s="38" t="s">
        <v>1611</v>
      </c>
      <c r="B32" s="55"/>
      <c r="E32" s="48"/>
      <c r="F32" s="48"/>
      <c r="G32" s="48"/>
      <c r="H32" s="39"/>
      <c r="L32" s="39"/>
      <c r="M32" s="39"/>
    </row>
    <row r="33" spans="1:13" ht="18.75">
      <c r="A33" s="51"/>
      <c r="B33" s="50" t="s">
        <v>1572</v>
      </c>
      <c r="C33" s="51"/>
      <c r="D33" s="51"/>
      <c r="E33" s="51"/>
      <c r="F33" s="51"/>
      <c r="G33" s="51"/>
      <c r="H33" s="39"/>
      <c r="L33" s="39"/>
      <c r="M33" s="39"/>
    </row>
    <row r="34" spans="1:13" ht="15" customHeight="1">
      <c r="A34" s="59"/>
      <c r="B34" s="60" t="s">
        <v>1612</v>
      </c>
      <c r="C34" s="59" t="s">
        <v>1613</v>
      </c>
      <c r="D34" s="59" t="s">
        <v>1580</v>
      </c>
      <c r="E34" s="59" t="s">
        <v>1614</v>
      </c>
      <c r="F34" s="62"/>
      <c r="G34" s="62"/>
      <c r="H34" s="39"/>
      <c r="L34" s="39"/>
      <c r="M34" s="39"/>
    </row>
    <row r="35" spans="1:13" ht="15">
      <c r="A35" s="38" t="s">
        <v>1615</v>
      </c>
      <c r="B35" s="591" t="s">
        <v>1616</v>
      </c>
      <c r="C35" s="591" t="s">
        <v>454</v>
      </c>
      <c r="D35" s="592" t="s">
        <v>454</v>
      </c>
      <c r="E35" s="592" t="s">
        <v>454</v>
      </c>
      <c r="F35" s="593"/>
      <c r="G35" s="593"/>
      <c r="H35" s="39"/>
      <c r="L35" s="39"/>
      <c r="M35" s="39"/>
    </row>
    <row r="36" spans="1:13" ht="15">
      <c r="A36" s="38" t="s">
        <v>1617</v>
      </c>
      <c r="B36" s="38" t="s">
        <v>1618</v>
      </c>
      <c r="C36" s="592" t="s">
        <v>454</v>
      </c>
      <c r="D36" s="592" t="s">
        <v>454</v>
      </c>
      <c r="E36" s="592" t="s">
        <v>454</v>
      </c>
      <c r="H36" s="39"/>
      <c r="L36" s="39"/>
      <c r="M36" s="39"/>
    </row>
    <row r="37" spans="1:13" ht="15">
      <c r="A37" s="38" t="s">
        <v>1619</v>
      </c>
      <c r="B37" s="38" t="s">
        <v>1620</v>
      </c>
      <c r="C37" s="592" t="s">
        <v>454</v>
      </c>
      <c r="D37" s="592" t="s">
        <v>454</v>
      </c>
      <c r="E37" s="592" t="s">
        <v>454</v>
      </c>
      <c r="H37" s="39"/>
      <c r="L37" s="39"/>
      <c r="M37" s="39"/>
    </row>
    <row r="38" spans="1:13" ht="15">
      <c r="A38" s="38" t="s">
        <v>1621</v>
      </c>
      <c r="B38" s="38" t="s">
        <v>1622</v>
      </c>
      <c r="C38" s="592" t="s">
        <v>454</v>
      </c>
      <c r="D38" s="592" t="s">
        <v>454</v>
      </c>
      <c r="E38" s="592" t="s">
        <v>454</v>
      </c>
      <c r="H38" s="39"/>
      <c r="L38" s="39"/>
      <c r="M38" s="39"/>
    </row>
    <row r="39" spans="1:13" ht="15">
      <c r="A39" s="38" t="s">
        <v>1623</v>
      </c>
      <c r="B39" s="38" t="s">
        <v>1624</v>
      </c>
      <c r="C39" s="592" t="s">
        <v>454</v>
      </c>
      <c r="D39" s="592" t="s">
        <v>454</v>
      </c>
      <c r="E39" s="592" t="s">
        <v>454</v>
      </c>
      <c r="H39" s="39"/>
      <c r="L39" s="39"/>
      <c r="M39" s="39"/>
    </row>
    <row r="40" spans="1:13" ht="15">
      <c r="A40" s="38" t="s">
        <v>1625</v>
      </c>
      <c r="B40" s="38" t="s">
        <v>1626</v>
      </c>
      <c r="C40" s="592" t="s">
        <v>454</v>
      </c>
      <c r="D40" s="592" t="s">
        <v>454</v>
      </c>
      <c r="E40" s="592" t="s">
        <v>454</v>
      </c>
      <c r="H40" s="39"/>
      <c r="L40" s="39"/>
      <c r="M40" s="39"/>
    </row>
    <row r="41" spans="1:13" ht="15">
      <c r="A41" s="38" t="s">
        <v>1627</v>
      </c>
      <c r="B41" s="38" t="s">
        <v>1628</v>
      </c>
      <c r="C41" s="592" t="s">
        <v>454</v>
      </c>
      <c r="D41" s="592" t="s">
        <v>454</v>
      </c>
      <c r="E41" s="592" t="s">
        <v>454</v>
      </c>
      <c r="H41" s="39"/>
      <c r="L41" s="39"/>
      <c r="M41" s="39"/>
    </row>
    <row r="42" spans="1:13" ht="15">
      <c r="A42" s="38" t="s">
        <v>1629</v>
      </c>
      <c r="B42" s="38" t="s">
        <v>1630</v>
      </c>
      <c r="C42" s="592" t="s">
        <v>454</v>
      </c>
      <c r="D42" s="592" t="s">
        <v>454</v>
      </c>
      <c r="E42" s="592" t="s">
        <v>454</v>
      </c>
      <c r="H42" s="39"/>
      <c r="L42" s="39"/>
      <c r="M42" s="39"/>
    </row>
    <row r="43" spans="1:13" ht="15">
      <c r="A43" s="38" t="s">
        <v>1631</v>
      </c>
      <c r="B43" s="38" t="s">
        <v>1632</v>
      </c>
      <c r="C43" s="592" t="s">
        <v>454</v>
      </c>
      <c r="D43" s="592" t="s">
        <v>454</v>
      </c>
      <c r="E43" s="592" t="s">
        <v>454</v>
      </c>
      <c r="H43" s="39"/>
      <c r="L43" s="39"/>
      <c r="M43" s="39"/>
    </row>
    <row r="44" spans="1:13" ht="15">
      <c r="A44" s="38" t="s">
        <v>1633</v>
      </c>
      <c r="B44" s="38" t="s">
        <v>1634</v>
      </c>
      <c r="C44" s="592" t="s">
        <v>454</v>
      </c>
      <c r="D44" s="592" t="s">
        <v>454</v>
      </c>
      <c r="E44" s="592" t="s">
        <v>454</v>
      </c>
      <c r="H44" s="39"/>
      <c r="L44" s="39"/>
      <c r="M44" s="39"/>
    </row>
    <row r="45" spans="1:13" ht="15">
      <c r="A45" s="38" t="s">
        <v>1635</v>
      </c>
      <c r="B45" s="38" t="s">
        <v>1636</v>
      </c>
      <c r="C45" s="592" t="s">
        <v>454</v>
      </c>
      <c r="D45" s="592" t="s">
        <v>454</v>
      </c>
      <c r="E45" s="592" t="s">
        <v>454</v>
      </c>
      <c r="H45" s="39"/>
      <c r="L45" s="39"/>
      <c r="M45" s="39"/>
    </row>
    <row r="46" spans="1:13" ht="15">
      <c r="A46" s="38" t="s">
        <v>1637</v>
      </c>
      <c r="B46" s="38" t="s">
        <v>1638</v>
      </c>
      <c r="C46" s="592" t="s">
        <v>454</v>
      </c>
      <c r="D46" s="592" t="s">
        <v>454</v>
      </c>
      <c r="E46" s="592" t="s">
        <v>454</v>
      </c>
      <c r="H46" s="39"/>
      <c r="L46" s="39"/>
      <c r="M46" s="39"/>
    </row>
    <row r="47" spans="1:13" ht="15">
      <c r="A47" s="38" t="s">
        <v>1639</v>
      </c>
      <c r="B47" s="38" t="s">
        <v>1640</v>
      </c>
      <c r="C47" s="592" t="s">
        <v>454</v>
      </c>
      <c r="D47" s="592" t="s">
        <v>454</v>
      </c>
      <c r="E47" s="592" t="s">
        <v>454</v>
      </c>
      <c r="H47" s="39"/>
      <c r="L47" s="39"/>
      <c r="M47" s="39"/>
    </row>
    <row r="48" spans="1:13" ht="15">
      <c r="A48" s="38" t="s">
        <v>1641</v>
      </c>
      <c r="B48" s="38" t="s">
        <v>1642</v>
      </c>
      <c r="C48" s="592" t="s">
        <v>454</v>
      </c>
      <c r="D48" s="592" t="s">
        <v>454</v>
      </c>
      <c r="E48" s="592" t="s">
        <v>454</v>
      </c>
      <c r="H48" s="39"/>
      <c r="L48" s="39"/>
      <c r="M48" s="39"/>
    </row>
    <row r="49" spans="1:13" ht="15">
      <c r="A49" s="38" t="s">
        <v>1643</v>
      </c>
      <c r="B49" s="38" t="s">
        <v>1644</v>
      </c>
      <c r="C49" s="592" t="s">
        <v>454</v>
      </c>
      <c r="D49" s="592" t="s">
        <v>454</v>
      </c>
      <c r="E49" s="592" t="s">
        <v>454</v>
      </c>
      <c r="H49" s="39"/>
      <c r="L49" s="39"/>
      <c r="M49" s="39"/>
    </row>
    <row r="50" spans="1:13" ht="15">
      <c r="A50" s="38" t="s">
        <v>1645</v>
      </c>
      <c r="B50" s="38" t="s">
        <v>1646</v>
      </c>
      <c r="C50" s="592" t="s">
        <v>454</v>
      </c>
      <c r="D50" s="592" t="s">
        <v>454</v>
      </c>
      <c r="E50" s="592" t="s">
        <v>454</v>
      </c>
      <c r="H50" s="39"/>
      <c r="L50" s="39"/>
      <c r="M50" s="39"/>
    </row>
    <row r="51" spans="1:13" ht="15">
      <c r="A51" s="38" t="s">
        <v>1647</v>
      </c>
      <c r="B51" s="38" t="s">
        <v>1648</v>
      </c>
      <c r="C51" s="592" t="s">
        <v>454</v>
      </c>
      <c r="D51" s="592" t="s">
        <v>454</v>
      </c>
      <c r="E51" s="592" t="s">
        <v>454</v>
      </c>
      <c r="H51" s="39"/>
      <c r="L51" s="39"/>
      <c r="M51" s="39"/>
    </row>
    <row r="52" spans="1:13" ht="15">
      <c r="A52" s="38" t="s">
        <v>1649</v>
      </c>
      <c r="B52" s="38" t="s">
        <v>1650</v>
      </c>
      <c r="C52" s="592" t="s">
        <v>454</v>
      </c>
      <c r="D52" s="592" t="s">
        <v>454</v>
      </c>
      <c r="E52" s="592" t="s">
        <v>454</v>
      </c>
      <c r="H52" s="39"/>
      <c r="L52" s="39"/>
      <c r="M52" s="39"/>
    </row>
    <row r="53" spans="1:13" ht="15">
      <c r="A53" s="38" t="s">
        <v>1651</v>
      </c>
      <c r="B53" s="38" t="s">
        <v>1652</v>
      </c>
      <c r="C53" s="592" t="s">
        <v>454</v>
      </c>
      <c r="D53" s="592" t="s">
        <v>454</v>
      </c>
      <c r="E53" s="592" t="s">
        <v>454</v>
      </c>
      <c r="H53" s="39"/>
      <c r="L53" s="39"/>
      <c r="M53" s="39"/>
    </row>
    <row r="54" spans="1:13" ht="15">
      <c r="A54" s="38" t="s">
        <v>1653</v>
      </c>
      <c r="B54" s="38" t="s">
        <v>1654</v>
      </c>
      <c r="C54" s="592" t="s">
        <v>454</v>
      </c>
      <c r="D54" s="592" t="s">
        <v>454</v>
      </c>
      <c r="E54" s="592" t="s">
        <v>454</v>
      </c>
      <c r="H54" s="39"/>
      <c r="L54" s="39"/>
      <c r="M54" s="39"/>
    </row>
    <row r="55" spans="1:13" ht="15">
      <c r="A55" s="38" t="s">
        <v>1655</v>
      </c>
      <c r="B55" s="38" t="s">
        <v>1656</v>
      </c>
      <c r="C55" s="592" t="s">
        <v>454</v>
      </c>
      <c r="D55" s="592" t="s">
        <v>454</v>
      </c>
      <c r="E55" s="592" t="s">
        <v>454</v>
      </c>
      <c r="H55" s="39"/>
      <c r="L55" s="39"/>
      <c r="M55" s="39"/>
    </row>
    <row r="56" spans="1:13" ht="15">
      <c r="A56" s="38" t="s">
        <v>1657</v>
      </c>
      <c r="B56" s="38" t="s">
        <v>1658</v>
      </c>
      <c r="C56" s="592" t="s">
        <v>454</v>
      </c>
      <c r="D56" s="592" t="s">
        <v>454</v>
      </c>
      <c r="E56" s="592" t="s">
        <v>454</v>
      </c>
      <c r="H56" s="39"/>
      <c r="L56" s="39"/>
      <c r="M56" s="39"/>
    </row>
    <row r="57" spans="1:13" ht="15">
      <c r="A57" s="38" t="s">
        <v>1659</v>
      </c>
      <c r="B57" s="38" t="s">
        <v>1660</v>
      </c>
      <c r="C57" s="592" t="s">
        <v>454</v>
      </c>
      <c r="D57" s="592" t="s">
        <v>454</v>
      </c>
      <c r="E57" s="592" t="s">
        <v>454</v>
      </c>
      <c r="H57" s="39"/>
      <c r="L57" s="39"/>
      <c r="M57" s="39"/>
    </row>
    <row r="58" spans="1:13" ht="15">
      <c r="A58" s="38" t="s">
        <v>1661</v>
      </c>
      <c r="B58" s="38" t="s">
        <v>1662</v>
      </c>
      <c r="C58" s="592" t="s">
        <v>454</v>
      </c>
      <c r="D58" s="592" t="s">
        <v>454</v>
      </c>
      <c r="E58" s="592" t="s">
        <v>454</v>
      </c>
      <c r="H58" s="39"/>
      <c r="L58" s="39"/>
      <c r="M58" s="39"/>
    </row>
    <row r="59" spans="1:13" ht="15">
      <c r="A59" s="38" t="s">
        <v>1663</v>
      </c>
      <c r="B59" s="38" t="s">
        <v>1664</v>
      </c>
      <c r="C59" s="592" t="s">
        <v>454</v>
      </c>
      <c r="D59" s="592" t="s">
        <v>454</v>
      </c>
      <c r="E59" s="592" t="s">
        <v>454</v>
      </c>
      <c r="H59" s="39"/>
      <c r="L59" s="39"/>
      <c r="M59" s="39"/>
    </row>
    <row r="60" spans="1:13" ht="15" outlineLevel="1">
      <c r="A60" s="38" t="s">
        <v>1665</v>
      </c>
      <c r="H60" s="39"/>
      <c r="L60" s="39"/>
      <c r="M60" s="39"/>
    </row>
    <row r="61" spans="1:13" ht="15" outlineLevel="1">
      <c r="A61" s="38" t="s">
        <v>1666</v>
      </c>
      <c r="H61" s="39"/>
      <c r="L61" s="39"/>
      <c r="M61" s="39"/>
    </row>
    <row r="62" spans="1:13" ht="15" outlineLevel="1">
      <c r="A62" s="38" t="s">
        <v>1667</v>
      </c>
      <c r="H62" s="39"/>
      <c r="L62" s="39"/>
      <c r="M62" s="39"/>
    </row>
    <row r="63" spans="1:13" ht="15" outlineLevel="1">
      <c r="A63" s="38" t="s">
        <v>1668</v>
      </c>
      <c r="H63" s="39"/>
      <c r="L63" s="39"/>
      <c r="M63" s="39"/>
    </row>
    <row r="64" spans="1:13" ht="15" outlineLevel="1">
      <c r="A64" s="38" t="s">
        <v>1669</v>
      </c>
      <c r="H64" s="39"/>
      <c r="L64" s="39"/>
      <c r="M64" s="39"/>
    </row>
    <row r="65" spans="1:13" ht="15" outlineLevel="1">
      <c r="A65" s="38" t="s">
        <v>1670</v>
      </c>
      <c r="H65" s="39"/>
      <c r="L65" s="39"/>
      <c r="M65" s="39"/>
    </row>
    <row r="66" spans="1:13" ht="15" outlineLevel="1">
      <c r="A66" s="38" t="s">
        <v>1671</v>
      </c>
      <c r="H66" s="39"/>
      <c r="L66" s="39"/>
      <c r="M66" s="39"/>
    </row>
    <row r="67" spans="1:13" ht="15" outlineLevel="1">
      <c r="A67" s="38" t="s">
        <v>1672</v>
      </c>
      <c r="H67" s="39"/>
      <c r="L67" s="39"/>
      <c r="M67" s="39"/>
    </row>
    <row r="68" spans="1:13" ht="15" outlineLevel="1">
      <c r="A68" s="38" t="s">
        <v>1673</v>
      </c>
      <c r="H68" s="39"/>
      <c r="L68" s="39"/>
      <c r="M68" s="39"/>
    </row>
    <row r="69" spans="1:13" ht="15" outlineLevel="1">
      <c r="A69" s="38" t="s">
        <v>1674</v>
      </c>
      <c r="H69" s="39"/>
      <c r="L69" s="39"/>
      <c r="M69" s="39"/>
    </row>
    <row r="70" spans="1:13" ht="15" outlineLevel="1">
      <c r="A70" s="38" t="s">
        <v>1675</v>
      </c>
      <c r="H70" s="39"/>
      <c r="L70" s="39"/>
      <c r="M70" s="39"/>
    </row>
    <row r="71" spans="1:13" ht="15" outlineLevel="1">
      <c r="A71" s="38" t="s">
        <v>1676</v>
      </c>
      <c r="H71" s="39"/>
      <c r="L71" s="39"/>
      <c r="M71" s="39"/>
    </row>
    <row r="72" spans="1:13" ht="15" outlineLevel="1">
      <c r="A72" s="38" t="s">
        <v>1677</v>
      </c>
      <c r="H72" s="39"/>
      <c r="L72" s="39"/>
      <c r="M72" s="39"/>
    </row>
    <row r="73" spans="1:8" ht="18.75">
      <c r="A73" s="51"/>
      <c r="B73" s="50" t="s">
        <v>1575</v>
      </c>
      <c r="C73" s="51"/>
      <c r="D73" s="51"/>
      <c r="E73" s="51"/>
      <c r="F73" s="51"/>
      <c r="G73" s="51"/>
      <c r="H73" s="39"/>
    </row>
    <row r="74" spans="1:7" s="40" customFormat="1" ht="15" customHeight="1">
      <c r="A74" s="59"/>
      <c r="B74" s="60" t="s">
        <v>1678</v>
      </c>
      <c r="C74" s="59" t="s">
        <v>1679</v>
      </c>
      <c r="D74" s="59"/>
      <c r="E74" s="62"/>
      <c r="F74" s="62"/>
      <c r="G74" s="62"/>
    </row>
    <row r="75" spans="1:8" ht="15">
      <c r="A75" s="38" t="s">
        <v>1680</v>
      </c>
      <c r="B75" s="38" t="s">
        <v>1681</v>
      </c>
      <c r="C75" s="594">
        <v>87.6</v>
      </c>
      <c r="H75" s="39"/>
    </row>
    <row r="76" spans="1:8" ht="15">
      <c r="A76" s="38" t="s">
        <v>1682</v>
      </c>
      <c r="B76" s="38" t="s">
        <v>1683</v>
      </c>
      <c r="C76" s="594">
        <v>153.9</v>
      </c>
      <c r="H76" s="39"/>
    </row>
    <row r="77" spans="1:8" ht="15" outlineLevel="1">
      <c r="A77" s="38" t="s">
        <v>1684</v>
      </c>
      <c r="H77" s="39"/>
    </row>
    <row r="78" spans="1:8" ht="15" outlineLevel="1">
      <c r="A78" s="38" t="s">
        <v>1685</v>
      </c>
      <c r="H78" s="39"/>
    </row>
    <row r="79" spans="1:8" ht="15" outlineLevel="1">
      <c r="A79" s="38" t="s">
        <v>1686</v>
      </c>
      <c r="H79" s="39"/>
    </row>
    <row r="80" spans="1:8" ht="15" outlineLevel="1">
      <c r="A80" s="38" t="s">
        <v>1687</v>
      </c>
      <c r="H80" s="39"/>
    </row>
    <row r="81" spans="1:8" ht="15">
      <c r="A81" s="59"/>
      <c r="B81" s="60" t="s">
        <v>1688</v>
      </c>
      <c r="C81" s="59" t="s">
        <v>716</v>
      </c>
      <c r="D81" s="59" t="s">
        <v>717</v>
      </c>
      <c r="E81" s="62" t="s">
        <v>1689</v>
      </c>
      <c r="F81" s="62" t="s">
        <v>1690</v>
      </c>
      <c r="G81" s="62" t="s">
        <v>1691</v>
      </c>
      <c r="H81" s="39"/>
    </row>
    <row r="82" spans="1:8" ht="15">
      <c r="A82" s="38" t="s">
        <v>1692</v>
      </c>
      <c r="B82" s="38" t="s">
        <v>1693</v>
      </c>
      <c r="C82" s="595">
        <v>0</v>
      </c>
      <c r="D82" s="596" t="s">
        <v>454</v>
      </c>
      <c r="E82" s="596" t="s">
        <v>454</v>
      </c>
      <c r="F82" s="596" t="s">
        <v>454</v>
      </c>
      <c r="G82" s="597">
        <f>SUM(C82:F82)</f>
        <v>0</v>
      </c>
      <c r="H82" s="39"/>
    </row>
    <row r="83" spans="1:8" ht="15">
      <c r="A83" s="38" t="s">
        <v>1694</v>
      </c>
      <c r="B83" s="38" t="s">
        <v>1695</v>
      </c>
      <c r="C83" s="595">
        <v>0</v>
      </c>
      <c r="D83" s="598" t="s">
        <v>1223</v>
      </c>
      <c r="E83" s="598" t="s">
        <v>1223</v>
      </c>
      <c r="F83" s="598" t="s">
        <v>1223</v>
      </c>
      <c r="G83" s="599">
        <f>SUM(C83:F83)</f>
        <v>0</v>
      </c>
      <c r="H83" s="39"/>
    </row>
    <row r="84" spans="1:8" ht="15">
      <c r="A84" s="38" t="s">
        <v>1696</v>
      </c>
      <c r="B84" s="38" t="s">
        <v>1697</v>
      </c>
      <c r="C84" s="595">
        <v>0</v>
      </c>
      <c r="D84" s="598" t="s">
        <v>1574</v>
      </c>
      <c r="E84" s="598" t="s">
        <v>1574</v>
      </c>
      <c r="F84" s="598" t="s">
        <v>1574</v>
      </c>
      <c r="G84" s="599">
        <f>SUM(C84:F84)</f>
        <v>0</v>
      </c>
      <c r="H84" s="39"/>
    </row>
    <row r="85" spans="1:8" ht="15">
      <c r="A85" s="38" t="s">
        <v>1698</v>
      </c>
      <c r="B85" s="38" t="s">
        <v>1699</v>
      </c>
      <c r="C85" s="595">
        <v>0</v>
      </c>
      <c r="D85" s="598" t="s">
        <v>1700</v>
      </c>
      <c r="E85" s="598" t="s">
        <v>1700</v>
      </c>
      <c r="F85" s="598" t="s">
        <v>1700</v>
      </c>
      <c r="G85" s="599">
        <f>SUM(C85:F85)</f>
        <v>0</v>
      </c>
      <c r="H85" s="39"/>
    </row>
    <row r="86" spans="1:8" ht="15">
      <c r="A86" s="38" t="s">
        <v>1701</v>
      </c>
      <c r="B86" s="38" t="s">
        <v>1702</v>
      </c>
      <c r="C86" s="595">
        <v>0</v>
      </c>
      <c r="D86" s="598" t="s">
        <v>1703</v>
      </c>
      <c r="E86" s="598" t="s">
        <v>1703</v>
      </c>
      <c r="F86" s="598" t="s">
        <v>1703</v>
      </c>
      <c r="G86" s="599">
        <f>SUM(C86:F86)</f>
        <v>0</v>
      </c>
      <c r="H86" s="39"/>
    </row>
    <row r="87" spans="1:8" ht="15" outlineLevel="1">
      <c r="A87" s="38" t="s">
        <v>1704</v>
      </c>
      <c r="H87" s="39"/>
    </row>
    <row r="88" spans="1:8" ht="15" outlineLevel="1">
      <c r="A88" s="38" t="s">
        <v>1705</v>
      </c>
      <c r="H88" s="39"/>
    </row>
    <row r="89" spans="1:8" ht="15" outlineLevel="1">
      <c r="A89" s="38" t="s">
        <v>1706</v>
      </c>
      <c r="H89" s="39"/>
    </row>
    <row r="90" spans="1:8" ht="15" outlineLevel="1">
      <c r="A90" s="38" t="s">
        <v>1707</v>
      </c>
      <c r="H90" s="39"/>
    </row>
    <row r="91" ht="15">
      <c r="H91" s="39"/>
    </row>
    <row r="92" ht="15">
      <c r="H92" s="39"/>
    </row>
    <row r="93" ht="15">
      <c r="H93" s="39"/>
    </row>
    <row r="94" ht="15">
      <c r="H94" s="39"/>
    </row>
    <row r="95" ht="15">
      <c r="H95" s="39"/>
    </row>
    <row r="96" ht="15">
      <c r="H96" s="39"/>
    </row>
    <row r="97" ht="15">
      <c r="H97" s="39"/>
    </row>
    <row r="98" ht="15">
      <c r="H98" s="39"/>
    </row>
    <row r="99" ht="15">
      <c r="H99" s="39"/>
    </row>
    <row r="100" ht="15">
      <c r="H100" s="39"/>
    </row>
    <row r="101" ht="15">
      <c r="H101" s="39"/>
    </row>
    <row r="102" ht="15">
      <c r="H102" s="39"/>
    </row>
    <row r="103" ht="15">
      <c r="H103" s="39"/>
    </row>
    <row r="104" ht="15">
      <c r="H104" s="39"/>
    </row>
    <row r="105" ht="15">
      <c r="H105" s="39"/>
    </row>
    <row r="106" ht="15">
      <c r="H106" s="39"/>
    </row>
    <row r="107" ht="15">
      <c r="H107" s="39"/>
    </row>
    <row r="108" ht="15">
      <c r="H108" s="39"/>
    </row>
    <row r="109" ht="15">
      <c r="H109" s="39"/>
    </row>
    <row r="110" ht="15">
      <c r="H110" s="39"/>
    </row>
    <row r="111" ht="15">
      <c r="H111" s="39"/>
    </row>
    <row r="112" ht="15">
      <c r="H112" s="39"/>
    </row>
  </sheetData>
  <sheetProtection sheet="1"/>
  <mergeCells count="1">
    <mergeCell ref="A1:B1"/>
  </mergeCells>
  <hyperlinks>
    <hyperlink ref="B7" location="'E. Optional ECB-ECAIs data'!A12" display="1. Additional information on the programme"/>
    <hyperlink ref="B8" location="'E. Optional ECB-ECAIs data'!A33" display="2.  Additional information on the swaps"/>
    <hyperlink ref="B9" location="'E. Optional ECB-ECAIs data'!A73" display="3.  Additional information on the asset distribution"/>
  </hyperlinks>
  <printOptions/>
  <pageMargins left="0.7083333333333334" right="0.7083333333333334" top="0.5958333333333333" bottom="0.7479166666666667" header="0.31527777777777777" footer="0.5118055555555555"/>
  <pageSetup fitToHeight="2" fitToWidth="1" horizontalDpi="600" verticalDpi="600" orientation="landscape" paperSize="9" scale="47" r:id="rId1"/>
  <colBreaks count="1" manualBreakCount="1">
    <brk id="3" max="65535" man="1"/>
  </colBreaks>
</worksheet>
</file>

<file path=xl/worksheets/sheet7.xml><?xml version="1.0" encoding="utf-8"?>
<worksheet xmlns="http://schemas.openxmlformats.org/spreadsheetml/2006/main" xmlns:r="http://schemas.openxmlformats.org/officeDocument/2006/relationships">
  <sheetPr>
    <tabColor indexed="52"/>
  </sheetPr>
  <dimension ref="A1:A174"/>
  <sheetViews>
    <sheetView zoomScale="60" zoomScaleNormal="60" zoomScalePageLayoutView="0" workbookViewId="0" topLeftCell="A1">
      <selection activeCell="A1" sqref="A1"/>
    </sheetView>
  </sheetViews>
  <sheetFormatPr defaultColWidth="9.140625" defaultRowHeight="12.75"/>
  <cols>
    <col min="1" max="1" width="243.421875" style="1" customWidth="1"/>
    <col min="2" max="16384" width="9.140625" style="1" customWidth="1"/>
  </cols>
  <sheetData>
    <row r="1" ht="31.5">
      <c r="A1" s="2" t="s">
        <v>0</v>
      </c>
    </row>
    <row r="3" ht="15">
      <c r="A3" s="3"/>
    </row>
    <row r="4" ht="34.5">
      <c r="A4" s="4" t="s">
        <v>1</v>
      </c>
    </row>
    <row r="5" ht="34.5">
      <c r="A5" s="4" t="s">
        <v>2</v>
      </c>
    </row>
    <row r="6" ht="34.5">
      <c r="A6" s="4" t="s">
        <v>3</v>
      </c>
    </row>
    <row r="7" ht="17.25">
      <c r="A7" s="4"/>
    </row>
    <row r="8" ht="18.75">
      <c r="A8" s="5" t="s">
        <v>4</v>
      </c>
    </row>
    <row r="9" ht="34.5">
      <c r="A9" s="6" t="s">
        <v>5</v>
      </c>
    </row>
    <row r="10" ht="69">
      <c r="A10" s="7" t="s">
        <v>6</v>
      </c>
    </row>
    <row r="11" ht="34.5">
      <c r="A11" s="7" t="s">
        <v>7</v>
      </c>
    </row>
    <row r="12" ht="17.25">
      <c r="A12" s="8" t="s">
        <v>8</v>
      </c>
    </row>
    <row r="13" ht="17.25">
      <c r="A13" s="7" t="s">
        <v>9</v>
      </c>
    </row>
    <row r="14" ht="34.5">
      <c r="A14" s="7" t="s">
        <v>10</v>
      </c>
    </row>
    <row r="15" ht="17.25">
      <c r="A15" s="7"/>
    </row>
    <row r="16" ht="18.75">
      <c r="A16" s="5" t="s">
        <v>11</v>
      </c>
    </row>
    <row r="17" ht="17.25">
      <c r="A17" s="9" t="s">
        <v>12</v>
      </c>
    </row>
    <row r="18" ht="34.5">
      <c r="A18" s="10" t="s">
        <v>13</v>
      </c>
    </row>
    <row r="19" ht="34.5">
      <c r="A19" s="10" t="s">
        <v>14</v>
      </c>
    </row>
    <row r="20" ht="51.75">
      <c r="A20" s="10" t="s">
        <v>15</v>
      </c>
    </row>
    <row r="21" ht="155.25">
      <c r="A21" s="10" t="s">
        <v>16</v>
      </c>
    </row>
    <row r="22" ht="51.75">
      <c r="A22" s="10" t="s">
        <v>17</v>
      </c>
    </row>
    <row r="23" ht="34.5">
      <c r="A23" s="10" t="s">
        <v>18</v>
      </c>
    </row>
    <row r="24" ht="17.25">
      <c r="A24" s="10" t="s">
        <v>19</v>
      </c>
    </row>
    <row r="25" ht="17.25">
      <c r="A25" s="9" t="s">
        <v>20</v>
      </c>
    </row>
    <row r="26" ht="51.75">
      <c r="A26" s="11" t="s">
        <v>21</v>
      </c>
    </row>
    <row r="27" ht="17.25">
      <c r="A27" s="11" t="s">
        <v>22</v>
      </c>
    </row>
    <row r="28" ht="17.25">
      <c r="A28" s="9" t="s">
        <v>23</v>
      </c>
    </row>
    <row r="29" ht="34.5">
      <c r="A29" s="10" t="s">
        <v>24</v>
      </c>
    </row>
    <row r="30" ht="34.5">
      <c r="A30" s="10" t="s">
        <v>25</v>
      </c>
    </row>
    <row r="31" ht="34.5">
      <c r="A31" s="10" t="s">
        <v>26</v>
      </c>
    </row>
    <row r="32" ht="34.5">
      <c r="A32" s="10" t="s">
        <v>27</v>
      </c>
    </row>
    <row r="33" ht="17.25">
      <c r="A33" s="10"/>
    </row>
    <row r="34" ht="18.75">
      <c r="A34" s="5" t="s">
        <v>28</v>
      </c>
    </row>
    <row r="35" ht="17.25">
      <c r="A35" s="9" t="s">
        <v>29</v>
      </c>
    </row>
    <row r="36" ht="34.5">
      <c r="A36" s="10" t="s">
        <v>30</v>
      </c>
    </row>
    <row r="37" ht="34.5">
      <c r="A37" s="10" t="s">
        <v>31</v>
      </c>
    </row>
    <row r="38" ht="34.5">
      <c r="A38" s="10" t="s">
        <v>32</v>
      </c>
    </row>
    <row r="39" ht="17.25">
      <c r="A39" s="10" t="s">
        <v>33</v>
      </c>
    </row>
    <row r="40" ht="17.25">
      <c r="A40" s="10" t="s">
        <v>34</v>
      </c>
    </row>
    <row r="41" ht="17.25">
      <c r="A41" s="9" t="s">
        <v>35</v>
      </c>
    </row>
    <row r="42" ht="17.25">
      <c r="A42" s="10" t="s">
        <v>36</v>
      </c>
    </row>
    <row r="43" ht="17.25">
      <c r="A43" s="11" t="s">
        <v>37</v>
      </c>
    </row>
    <row r="44" ht="17.25">
      <c r="A44" s="9" t="s">
        <v>38</v>
      </c>
    </row>
    <row r="45" ht="34.5">
      <c r="A45" s="11" t="s">
        <v>39</v>
      </c>
    </row>
    <row r="46" ht="34.5">
      <c r="A46" s="10" t="s">
        <v>40</v>
      </c>
    </row>
    <row r="47" ht="34.5">
      <c r="A47" s="10" t="s">
        <v>41</v>
      </c>
    </row>
    <row r="48" ht="17.25">
      <c r="A48" s="10" t="s">
        <v>42</v>
      </c>
    </row>
    <row r="49" ht="17.25">
      <c r="A49" s="11" t="s">
        <v>43</v>
      </c>
    </row>
    <row r="50" ht="17.25">
      <c r="A50" s="9" t="s">
        <v>44</v>
      </c>
    </row>
    <row r="51" ht="34.5">
      <c r="A51" s="11" t="s">
        <v>45</v>
      </c>
    </row>
    <row r="52" ht="17.25">
      <c r="A52" s="10" t="s">
        <v>46</v>
      </c>
    </row>
    <row r="53" ht="34.5">
      <c r="A53" s="11" t="s">
        <v>47</v>
      </c>
    </row>
    <row r="54" ht="17.25">
      <c r="A54" s="9" t="s">
        <v>48</v>
      </c>
    </row>
    <row r="55" ht="17.25">
      <c r="A55" s="11" t="s">
        <v>49</v>
      </c>
    </row>
    <row r="56" ht="34.5">
      <c r="A56" s="10" t="s">
        <v>50</v>
      </c>
    </row>
    <row r="57" ht="17.25">
      <c r="A57" s="10" t="s">
        <v>51</v>
      </c>
    </row>
    <row r="58" ht="17.25">
      <c r="A58" s="10" t="s">
        <v>52</v>
      </c>
    </row>
    <row r="59" ht="17.25">
      <c r="A59" s="9" t="s">
        <v>53</v>
      </c>
    </row>
    <row r="60" ht="17.25">
      <c r="A60" s="10" t="s">
        <v>54</v>
      </c>
    </row>
    <row r="61" ht="17.25">
      <c r="A61" s="12"/>
    </row>
    <row r="62" ht="18.75">
      <c r="A62" s="5" t="s">
        <v>55</v>
      </c>
    </row>
    <row r="63" ht="17.25">
      <c r="A63" s="9" t="s">
        <v>56</v>
      </c>
    </row>
    <row r="64" ht="34.5">
      <c r="A64" s="10" t="s">
        <v>57</v>
      </c>
    </row>
    <row r="65" ht="17.25">
      <c r="A65" s="10" t="s">
        <v>58</v>
      </c>
    </row>
    <row r="66" ht="34.5">
      <c r="A66" s="7" t="s">
        <v>59</v>
      </c>
    </row>
    <row r="67" ht="69">
      <c r="A67" s="7" t="s">
        <v>60</v>
      </c>
    </row>
    <row r="68" ht="34.5">
      <c r="A68" s="7" t="s">
        <v>61</v>
      </c>
    </row>
    <row r="69" ht="17.25">
      <c r="A69" s="13" t="s">
        <v>62</v>
      </c>
    </row>
    <row r="70" ht="51.75">
      <c r="A70" s="7" t="s">
        <v>63</v>
      </c>
    </row>
    <row r="71" ht="17.25">
      <c r="A71" s="7" t="s">
        <v>64</v>
      </c>
    </row>
    <row r="72" ht="17.25">
      <c r="A72" s="13" t="s">
        <v>65</v>
      </c>
    </row>
    <row r="73" ht="17.25">
      <c r="A73" s="7" t="s">
        <v>66</v>
      </c>
    </row>
    <row r="74" ht="17.25">
      <c r="A74" s="13" t="s">
        <v>67</v>
      </c>
    </row>
    <row r="75" ht="34.5">
      <c r="A75" s="7" t="s">
        <v>68</v>
      </c>
    </row>
    <row r="76" ht="17.25">
      <c r="A76" s="7" t="s">
        <v>69</v>
      </c>
    </row>
    <row r="77" ht="51.75">
      <c r="A77" s="7" t="s">
        <v>70</v>
      </c>
    </row>
    <row r="78" ht="17.25">
      <c r="A78" s="13" t="s">
        <v>71</v>
      </c>
    </row>
    <row r="79" ht="17.25">
      <c r="A79" s="14" t="s">
        <v>72</v>
      </c>
    </row>
    <row r="80" ht="17.25">
      <c r="A80" s="13" t="s">
        <v>73</v>
      </c>
    </row>
    <row r="81" ht="34.5">
      <c r="A81" s="7" t="s">
        <v>74</v>
      </c>
    </row>
    <row r="82" ht="34.5">
      <c r="A82" s="7" t="s">
        <v>75</v>
      </c>
    </row>
    <row r="83" ht="34.5">
      <c r="A83" s="7" t="s">
        <v>76</v>
      </c>
    </row>
    <row r="84" ht="34.5">
      <c r="A84" s="7" t="s">
        <v>77</v>
      </c>
    </row>
    <row r="85" ht="34.5">
      <c r="A85" s="7" t="s">
        <v>78</v>
      </c>
    </row>
    <row r="86" ht="17.25">
      <c r="A86" s="13" t="s">
        <v>79</v>
      </c>
    </row>
    <row r="87" ht="17.25">
      <c r="A87" s="7" t="s">
        <v>80</v>
      </c>
    </row>
    <row r="88" ht="34.5">
      <c r="A88" s="7" t="s">
        <v>81</v>
      </c>
    </row>
    <row r="89" ht="17.25">
      <c r="A89" s="13" t="s">
        <v>82</v>
      </c>
    </row>
    <row r="90" ht="34.5">
      <c r="A90" s="7" t="s">
        <v>83</v>
      </c>
    </row>
    <row r="91" ht="17.25">
      <c r="A91" s="13" t="s">
        <v>84</v>
      </c>
    </row>
    <row r="92" ht="17.25">
      <c r="A92" s="14" t="s">
        <v>85</v>
      </c>
    </row>
    <row r="93" ht="17.25">
      <c r="A93" s="7" t="s">
        <v>86</v>
      </c>
    </row>
    <row r="94" ht="17.25">
      <c r="A94" s="7"/>
    </row>
    <row r="95" ht="18.75">
      <c r="A95" s="5" t="s">
        <v>87</v>
      </c>
    </row>
    <row r="96" ht="34.5">
      <c r="A96" s="14" t="s">
        <v>88</v>
      </c>
    </row>
    <row r="97" ht="17.25">
      <c r="A97" s="14" t="s">
        <v>89</v>
      </c>
    </row>
    <row r="98" ht="17.25">
      <c r="A98" s="13" t="s">
        <v>90</v>
      </c>
    </row>
    <row r="99" ht="17.25">
      <c r="A99" s="4" t="s">
        <v>91</v>
      </c>
    </row>
    <row r="100" ht="17.25">
      <c r="A100" s="7" t="s">
        <v>92</v>
      </c>
    </row>
    <row r="101" ht="17.25">
      <c r="A101" s="7" t="s">
        <v>93</v>
      </c>
    </row>
    <row r="102" ht="17.25">
      <c r="A102" s="7" t="s">
        <v>94</v>
      </c>
    </row>
    <row r="103" ht="17.25">
      <c r="A103" s="7" t="s">
        <v>95</v>
      </c>
    </row>
    <row r="104" ht="34.5">
      <c r="A104" s="7" t="s">
        <v>96</v>
      </c>
    </row>
    <row r="105" ht="17.25">
      <c r="A105" s="4" t="s">
        <v>97</v>
      </c>
    </row>
    <row r="106" ht="17.25">
      <c r="A106" s="7" t="s">
        <v>98</v>
      </c>
    </row>
    <row r="107" ht="17.25">
      <c r="A107" s="7" t="s">
        <v>99</v>
      </c>
    </row>
    <row r="108" ht="17.25">
      <c r="A108" s="7" t="s">
        <v>100</v>
      </c>
    </row>
    <row r="109" ht="17.25">
      <c r="A109" s="7" t="s">
        <v>101</v>
      </c>
    </row>
    <row r="110" ht="17.25">
      <c r="A110" s="7" t="s">
        <v>102</v>
      </c>
    </row>
    <row r="111" ht="17.25">
      <c r="A111" s="7" t="s">
        <v>103</v>
      </c>
    </row>
    <row r="112" ht="17.25">
      <c r="A112" s="13" t="s">
        <v>104</v>
      </c>
    </row>
    <row r="113" ht="17.25">
      <c r="A113" s="7" t="s">
        <v>105</v>
      </c>
    </row>
    <row r="114" ht="17.25">
      <c r="A114" s="4" t="s">
        <v>106</v>
      </c>
    </row>
    <row r="115" ht="17.25">
      <c r="A115" s="7" t="s">
        <v>107</v>
      </c>
    </row>
    <row r="116" ht="17.25">
      <c r="A116" s="7" t="s">
        <v>108</v>
      </c>
    </row>
    <row r="117" ht="17.25">
      <c r="A117" s="4" t="s">
        <v>109</v>
      </c>
    </row>
    <row r="118" ht="17.25">
      <c r="A118" s="7" t="s">
        <v>110</v>
      </c>
    </row>
    <row r="119" ht="17.25">
      <c r="A119" s="7" t="s">
        <v>111</v>
      </c>
    </row>
    <row r="120" ht="17.25">
      <c r="A120" s="7" t="s">
        <v>112</v>
      </c>
    </row>
    <row r="121" ht="17.25">
      <c r="A121" s="13" t="s">
        <v>113</v>
      </c>
    </row>
    <row r="122" ht="17.25">
      <c r="A122" s="4" t="s">
        <v>114</v>
      </c>
    </row>
    <row r="123" ht="17.25">
      <c r="A123" s="4" t="s">
        <v>115</v>
      </c>
    </row>
    <row r="124" ht="17.25">
      <c r="A124" s="7" t="s">
        <v>116</v>
      </c>
    </row>
    <row r="125" ht="17.25">
      <c r="A125" s="7" t="s">
        <v>117</v>
      </c>
    </row>
    <row r="126" ht="17.25">
      <c r="A126" s="7" t="s">
        <v>118</v>
      </c>
    </row>
    <row r="127" ht="17.25">
      <c r="A127" s="7" t="s">
        <v>119</v>
      </c>
    </row>
    <row r="128" ht="17.25">
      <c r="A128" s="7" t="s">
        <v>120</v>
      </c>
    </row>
    <row r="129" ht="17.25">
      <c r="A129" s="13" t="s">
        <v>121</v>
      </c>
    </row>
    <row r="130" ht="34.5">
      <c r="A130" s="7" t="s">
        <v>122</v>
      </c>
    </row>
    <row r="131" ht="69">
      <c r="A131" s="7" t="s">
        <v>123</v>
      </c>
    </row>
    <row r="132" ht="34.5">
      <c r="A132" s="7" t="s">
        <v>124</v>
      </c>
    </row>
    <row r="133" ht="17.25">
      <c r="A133" s="13" t="s">
        <v>125</v>
      </c>
    </row>
    <row r="134" ht="34.5">
      <c r="A134" s="4" t="s">
        <v>126</v>
      </c>
    </row>
    <row r="135" ht="17.25">
      <c r="A135" s="4"/>
    </row>
    <row r="136" ht="18.75">
      <c r="A136" s="5" t="s">
        <v>127</v>
      </c>
    </row>
    <row r="137" ht="34.5">
      <c r="A137" s="7" t="s">
        <v>128</v>
      </c>
    </row>
    <row r="138" ht="103.5">
      <c r="A138" s="10" t="s">
        <v>129</v>
      </c>
    </row>
    <row r="139" ht="103.5">
      <c r="A139" s="10" t="s">
        <v>130</v>
      </c>
    </row>
    <row r="140" ht="17.25">
      <c r="A140" s="9" t="s">
        <v>131</v>
      </c>
    </row>
    <row r="141" ht="17.25">
      <c r="A141" s="15" t="s">
        <v>132</v>
      </c>
    </row>
    <row r="142" ht="34.5">
      <c r="A142" s="11" t="s">
        <v>133</v>
      </c>
    </row>
    <row r="143" ht="17.25">
      <c r="A143" s="10" t="s">
        <v>134</v>
      </c>
    </row>
    <row r="144" ht="17.25">
      <c r="A144" s="10" t="s">
        <v>135</v>
      </c>
    </row>
    <row r="145" ht="17.25">
      <c r="A145" s="15" t="s">
        <v>136</v>
      </c>
    </row>
    <row r="146" ht="17.25">
      <c r="A146" s="9" t="s">
        <v>137</v>
      </c>
    </row>
    <row r="147" ht="17.25">
      <c r="A147" s="15" t="s">
        <v>138</v>
      </c>
    </row>
    <row r="148" ht="17.25">
      <c r="A148" s="10" t="s">
        <v>139</v>
      </c>
    </row>
    <row r="149" ht="17.25">
      <c r="A149" s="10" t="s">
        <v>140</v>
      </c>
    </row>
    <row r="150" ht="17.25">
      <c r="A150" s="10" t="s">
        <v>141</v>
      </c>
    </row>
    <row r="151" ht="34.5">
      <c r="A151" s="15" t="s">
        <v>142</v>
      </c>
    </row>
    <row r="152" ht="17.25">
      <c r="A152" s="9" t="s">
        <v>143</v>
      </c>
    </row>
    <row r="153" ht="17.25">
      <c r="A153" s="10" t="s">
        <v>144</v>
      </c>
    </row>
    <row r="154" ht="17.25">
      <c r="A154" s="10" t="s">
        <v>145</v>
      </c>
    </row>
    <row r="155" ht="17.25">
      <c r="A155" s="10" t="s">
        <v>146</v>
      </c>
    </row>
    <row r="156" ht="17.25">
      <c r="A156" s="10" t="s">
        <v>147</v>
      </c>
    </row>
    <row r="157" ht="51.75">
      <c r="A157" s="10" t="s">
        <v>148</v>
      </c>
    </row>
    <row r="158" ht="34.5">
      <c r="A158" s="10" t="s">
        <v>149</v>
      </c>
    </row>
    <row r="159" ht="17.25">
      <c r="A159" s="9" t="s">
        <v>150</v>
      </c>
    </row>
    <row r="160" ht="34.5">
      <c r="A160" s="10" t="s">
        <v>151</v>
      </c>
    </row>
    <row r="161" ht="34.5">
      <c r="A161" s="10" t="s">
        <v>152</v>
      </c>
    </row>
    <row r="162" ht="17.25">
      <c r="A162" s="10" t="s">
        <v>153</v>
      </c>
    </row>
    <row r="163" ht="17.25">
      <c r="A163" s="9" t="s">
        <v>154</v>
      </c>
    </row>
    <row r="164" ht="34.5">
      <c r="A164" s="16" t="s">
        <v>155</v>
      </c>
    </row>
    <row r="165" ht="34.5">
      <c r="A165" s="10" t="s">
        <v>156</v>
      </c>
    </row>
    <row r="166" ht="17.25">
      <c r="A166" s="9" t="s">
        <v>157</v>
      </c>
    </row>
    <row r="167" ht="17.25">
      <c r="A167" s="10" t="s">
        <v>158</v>
      </c>
    </row>
    <row r="168" ht="17.25">
      <c r="A168" s="9" t="s">
        <v>159</v>
      </c>
    </row>
    <row r="169" ht="17.25">
      <c r="A169" s="11" t="s">
        <v>160</v>
      </c>
    </row>
    <row r="170" ht="17.25">
      <c r="A170" s="11"/>
    </row>
    <row r="171" ht="17.25">
      <c r="A171" s="11"/>
    </row>
    <row r="172" ht="17.25">
      <c r="A172" s="11"/>
    </row>
    <row r="173" ht="17.25">
      <c r="A173" s="11"/>
    </row>
    <row r="174" ht="17.25">
      <c r="A174" s="11"/>
    </row>
  </sheetData>
  <sheetProtection sheet="1"/>
  <printOptions/>
  <pageMargins left="0.7083333333333334" right="0.7083333333333334" top="0.5958333333333333" bottom="0.7479166666666667" header="0.31527777777777777" footer="0.5118055555555555"/>
  <pageSetup horizontalDpi="600" verticalDpi="600" orientation="landscape" paperSize="9" scale="50" r:id="rId1"/>
  <rowBreaks count="1" manualBreakCount="1">
    <brk id="14"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Hervé Lebris</dc:creator>
  <cp:keywords/>
  <dc:description/>
  <cp:lastModifiedBy>Hervé Lebris</cp:lastModifiedBy>
  <cp:lastPrinted>2018-10-29T08:35:39Z</cp:lastPrinted>
  <dcterms:created xsi:type="dcterms:W3CDTF">2018-10-26T12:27:41Z</dcterms:created>
  <dcterms:modified xsi:type="dcterms:W3CDTF">2018-10-29T08:35:47Z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